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Đe tai D.T.HIEU" sheetId="1" r:id="rId1"/>
    <sheet name="ĐT HIEU chuyển word" sheetId="2" r:id="rId2"/>
    <sheet name="Sheet2" sheetId="3" r:id="rId3"/>
    <sheet name="Sheet3" sheetId="4" r:id="rId4"/>
  </sheets>
  <definedNames>
    <definedName name="_xlnm.Print_Titles" localSheetId="0">'Đe tai D.T.HIEU'!$7:$8</definedName>
    <definedName name="_xlnm.Print_Titles" localSheetId="1">'ĐT HIEU chuyển word'!$2:$2</definedName>
  </definedNames>
  <calcPr fullCalcOnLoad="1"/>
</workbook>
</file>

<file path=xl/sharedStrings.xml><?xml version="1.0" encoding="utf-8"?>
<sst xmlns="http://schemas.openxmlformats.org/spreadsheetml/2006/main" count="539" uniqueCount="256">
  <si>
    <t>Thành viên</t>
  </si>
  <si>
    <t>Tổng</t>
  </si>
  <si>
    <t>Số lượng</t>
  </si>
  <si>
    <r>
      <t xml:space="preserve">Đơn vị tính:  </t>
    </r>
    <r>
      <rPr>
        <b/>
        <sz val="12"/>
        <rFont val="Times New Roman"/>
        <family val="1"/>
      </rPr>
      <t>Ngàn đồng</t>
    </r>
  </si>
  <si>
    <t>TT</t>
  </si>
  <si>
    <t>Nội dung</t>
  </si>
  <si>
    <t>Đơn vị tính</t>
  </si>
  <si>
    <t xml:space="preserve"> Đơn giá </t>
  </si>
  <si>
    <t>Thành tiền</t>
  </si>
  <si>
    <t>SNKH</t>
  </si>
  <si>
    <t>Đối ứng</t>
  </si>
  <si>
    <t>I. CÔNG LAO ĐỘNG TRỰC TIẾP</t>
  </si>
  <si>
    <t>Tổng quan tài liệu</t>
  </si>
  <si>
    <t xml:space="preserve">Chủ nhiệm dự án </t>
  </si>
  <si>
    <t>Công</t>
  </si>
  <si>
    <t xml:space="preserve">Thành viên chính, thư ký </t>
  </si>
  <si>
    <t>Đánh giá thực trạng cây lan Kim tuyến</t>
  </si>
  <si>
    <t>Lập mẫu phiếu điều tra</t>
  </si>
  <si>
    <t>Phiếu</t>
  </si>
  <si>
    <t>Phô tô phiếu điều tra</t>
  </si>
  <si>
    <t>Lấy thông tin phiếu</t>
  </si>
  <si>
    <t>Hỗ trợ xăng xe máy đi điều tra: 2 người x 5 ngày</t>
  </si>
  <si>
    <t>Ngày</t>
  </si>
  <si>
    <t>Công điều tra phiếu thông tin</t>
  </si>
  <si>
    <t>Hoàn thiện quy trình nhân giống lan Kim tuyến</t>
  </si>
  <si>
    <t>Nghiên cứu ảnh hưởng thời gian huấn luyện cây trong bình</t>
  </si>
  <si>
    <t>Kỹ thuật viên hỗ trợ</t>
  </si>
  <si>
    <t>Nghiên cứu ảnh hưởng của giá thể</t>
  </si>
  <si>
    <t>Nghiên cứu ảnh hưởng của thời gian phủ kin nilon đối với sự sinh trưởng của Lan Kim Tuyến</t>
  </si>
  <si>
    <t>Xây dựng mô hình nhân giống</t>
  </si>
  <si>
    <t>Nhân 10.000 cây giống</t>
  </si>
  <si>
    <t>Chủ nhiệm dự án</t>
  </si>
  <si>
    <t>Thành viên chính, Thư ký</t>
  </si>
  <si>
    <t>Ra cây chăm sóc tại vươn ươm</t>
  </si>
  <si>
    <t>Xây dựng 04 mô hình trồng tại huyện Đình lập</t>
  </si>
  <si>
    <t>5.1</t>
  </si>
  <si>
    <t>Khảo sát chọn điểm</t>
  </si>
  <si>
    <t>Thành viên chính, thư ký</t>
  </si>
  <si>
    <t>Thuê xe</t>
  </si>
  <si>
    <t>Tiền ngủ (4 người x 1 đêm)</t>
  </si>
  <si>
    <t>Đêm</t>
  </si>
  <si>
    <t>5.2</t>
  </si>
  <si>
    <t>Chỉ đạo kỹ thuật</t>
  </si>
  <si>
    <t>Tiền xe đi Đình Lập 2 người x 2lần/tháng x 15 tháng x 150km/lần</t>
  </si>
  <si>
    <t>Km</t>
  </si>
  <si>
    <t>Tiền ngủ (2 người x 2 đêm x 15 tháng)</t>
  </si>
  <si>
    <t>Công chăm sóc cây (20 công x 15 tháng x 4 mô hình)</t>
  </si>
  <si>
    <t>5.3</t>
  </si>
  <si>
    <t>Tập huấn kỹ thuật</t>
  </si>
  <si>
    <t>Biên soan tài liệu</t>
  </si>
  <si>
    <t>Trang</t>
  </si>
  <si>
    <t xml:space="preserve">Tài liệu </t>
  </si>
  <si>
    <t>Người</t>
  </si>
  <si>
    <t>Đại biểu tham dự</t>
  </si>
  <si>
    <t>Tiền nước</t>
  </si>
  <si>
    <t>Hội trường, khánh tiết</t>
  </si>
  <si>
    <t>Hội trường</t>
  </si>
  <si>
    <t>Tiền giảng viên ( 1 người x 1 ngày)</t>
  </si>
  <si>
    <t>Xe đi lại tập huấn</t>
  </si>
  <si>
    <t>Chuyến</t>
  </si>
  <si>
    <t>Công tác phí (4 người x 1 ngày)</t>
  </si>
  <si>
    <t>Xây dựng quy trình trồng chăm sóc cây Lan Kim Tuyến</t>
  </si>
  <si>
    <t>Xây dựng nhãn hiệu hàng hóa cho cây lan Kim tuyến</t>
  </si>
  <si>
    <t>7.1</t>
  </si>
  <si>
    <t>Thiết kế mẫu nhãn hiệu hàng hóa (Biểu tượng, Logo, Bao bì các loại, tem nhãn sản phẩm)</t>
  </si>
  <si>
    <t>Thiết kế NHHH</t>
  </si>
  <si>
    <t>Mẫu</t>
  </si>
  <si>
    <t>Thiết kế logo</t>
  </si>
  <si>
    <t>7.2</t>
  </si>
  <si>
    <t>Lập hồ sơ đăng ký NHHH</t>
  </si>
  <si>
    <t>Hồ sơ xin cấp NHHH</t>
  </si>
  <si>
    <t>Hồ sơ</t>
  </si>
  <si>
    <t>Phí, lệ phí đăng ký NHHH cho một nhóm hàng hóa</t>
  </si>
  <si>
    <t>Nhóm</t>
  </si>
  <si>
    <t>Chi phí đi nộp hồ sơ</t>
  </si>
  <si>
    <t>Tiền xe đi về (300km)</t>
  </si>
  <si>
    <t>Phụ cấp lưu trú</t>
  </si>
  <si>
    <t>Tiền ngủ</t>
  </si>
  <si>
    <t>Tối</t>
  </si>
  <si>
    <t>7.3</t>
  </si>
  <si>
    <t>Xây dựng quy chế quản lý và sử dụng NHTT</t>
  </si>
  <si>
    <t>Chủ nhiệm</t>
  </si>
  <si>
    <t>Thư ký, thành viên chính</t>
  </si>
  <si>
    <t xml:space="preserve"> Hội thảo góp ý và quy trình trồng, chăm sóc cây lan Kim tuyến, quy chế quản lý và sử dụng NHTT, Logo tem nhãn</t>
  </si>
  <si>
    <t>Thuê xe (Lạng Sơn - Đình Lập)</t>
  </si>
  <si>
    <t>Công tác phí (4 người x 1 ngày x 2 hội thảo)</t>
  </si>
  <si>
    <t>Người chủ trì</t>
  </si>
  <si>
    <t>Thư ký hội thảo</t>
  </si>
  <si>
    <t>Bài tham luận</t>
  </si>
  <si>
    <t>Bài</t>
  </si>
  <si>
    <t>Tài liệu phục vụ hội thảo</t>
  </si>
  <si>
    <t>Bộ</t>
  </si>
  <si>
    <t>Nước uống</t>
  </si>
  <si>
    <t>Hội trường, loa đài, khánh tiết</t>
  </si>
  <si>
    <t>Hội thảo</t>
  </si>
  <si>
    <t>Xây dựng báo cáo tổng kết</t>
  </si>
  <si>
    <t>II</t>
  </si>
  <si>
    <t>NGUYÊN VẬT LIỆU, NĂNG LƯỢNG</t>
  </si>
  <si>
    <t>Hóa chất</t>
  </si>
  <si>
    <t>Agar- Agar</t>
  </si>
  <si>
    <t>Kg</t>
  </si>
  <si>
    <t>Đa lượng (KNO3, NH4NO3…)</t>
  </si>
  <si>
    <t>Vi lượng (H3BO3, KI…)</t>
  </si>
  <si>
    <t>Gam</t>
  </si>
  <si>
    <t>Chelat Sắt ( FeSO4, NA2EDTA)</t>
  </si>
  <si>
    <t>Vitamin (B1, B3, B6..)</t>
  </si>
  <si>
    <t>Kích thích sinh trưởng (NAA, BAP..)</t>
  </si>
  <si>
    <t>Nước dừa</t>
  </si>
  <si>
    <t>Quả</t>
  </si>
  <si>
    <t>Chuối tiêu</t>
  </si>
  <si>
    <t>Vật Tư</t>
  </si>
  <si>
    <t>Mua mẫu</t>
  </si>
  <si>
    <t>Bình phun sương</t>
  </si>
  <si>
    <t>Cái</t>
  </si>
  <si>
    <t>Lọ</t>
  </si>
  <si>
    <t>Panh, kéo, đèn cồn...</t>
  </si>
  <si>
    <t>Lưỡi dao</t>
  </si>
  <si>
    <t>Chiếc</t>
  </si>
  <si>
    <t>Khẩu trang hoạt tính</t>
  </si>
  <si>
    <t>Găng tay một lần</t>
  </si>
  <si>
    <t>Hộp</t>
  </si>
  <si>
    <t>Bông nút</t>
  </si>
  <si>
    <t>Nịt, vải màn, nilo chịu nhiệt...</t>
  </si>
  <si>
    <t>Vật tư rẻ tiền mau hỏng( chậu, xô, sà phòng...)</t>
  </si>
  <si>
    <t>Chậu, khay ra cây</t>
  </si>
  <si>
    <t>Giá thể ra cây (Phù xa, sơ dừa, trấu hun, mùn...)</t>
  </si>
  <si>
    <t>Khối</t>
  </si>
  <si>
    <t>Qần áo Blu</t>
  </si>
  <si>
    <t>Phân bón, thuốc BVTV</t>
  </si>
  <si>
    <t>3.1</t>
  </si>
  <si>
    <t>Mô hình nhân giống</t>
  </si>
  <si>
    <t xml:space="preserve">Phân HT - Orchid </t>
  </si>
  <si>
    <t>Phân chuồng hoai mục</t>
  </si>
  <si>
    <t>Tấn</t>
  </si>
  <si>
    <t>Phân bón lá Atonik</t>
  </si>
  <si>
    <t>Thuốc BVTV</t>
  </si>
  <si>
    <t>3.2</t>
  </si>
  <si>
    <t>Mô hình tại Đình Lập</t>
  </si>
  <si>
    <t>Mua cây giống</t>
  </si>
  <si>
    <t>Cây</t>
  </si>
  <si>
    <t>Phân HT - Orchid 20-20-20</t>
  </si>
  <si>
    <t>Phân HT -Orchid 10-20-20</t>
  </si>
  <si>
    <t>Phân vi sinh</t>
  </si>
  <si>
    <t>Dớn</t>
  </si>
  <si>
    <t>Bột Xơ dừa</t>
  </si>
  <si>
    <t>Đất mùn</t>
  </si>
  <si>
    <t>M3</t>
  </si>
  <si>
    <t>Streptomycin</t>
  </si>
  <si>
    <t>Lọ</t>
  </si>
  <si>
    <t>Polytrin</t>
  </si>
  <si>
    <t>Brightin</t>
  </si>
  <si>
    <t>Gói</t>
  </si>
  <si>
    <t>III</t>
  </si>
  <si>
    <t>MÁY MÓC THIẾT BỊ</t>
  </si>
  <si>
    <t>Mua nồi hấp</t>
  </si>
  <si>
    <t>Máy đo cường độ ánh sáng</t>
  </si>
  <si>
    <t>Dụng cụ đo độ ẩm, nhiệt độ</t>
  </si>
  <si>
    <t>Máy phun sương</t>
  </si>
  <si>
    <t>IV</t>
  </si>
  <si>
    <t>XÂY DỰNG, SỬA CHỮA NHỎ</t>
  </si>
  <si>
    <t>4.1</t>
  </si>
  <si>
    <t>Làm khu vực ươm cây giống diện tích 30m2</t>
  </si>
  <si>
    <t>Khung sắt</t>
  </si>
  <si>
    <t>Khung</t>
  </si>
  <si>
    <t>Tấm nhựa lợp mái</t>
  </si>
  <si>
    <t>m2</t>
  </si>
  <si>
    <t>Hệ thống tưới</t>
  </si>
  <si>
    <t>Hệ thống</t>
  </si>
  <si>
    <t>Hệ thống thoát nước</t>
  </si>
  <si>
    <t>Công xây dựng</t>
  </si>
  <si>
    <t>Lưới vây xung quanh</t>
  </si>
  <si>
    <t>4.2</t>
  </si>
  <si>
    <t>Sửa phòng ra cây</t>
  </si>
  <si>
    <t>Nhà</t>
  </si>
  <si>
    <t>Sửa hệ thống điện (Thay dây, đui, bóng đèn…)</t>
  </si>
  <si>
    <t>Sửa chữa, bảo dưỡng điều hòa</t>
  </si>
  <si>
    <t>Thay kính giá để cây đã bị vỡ</t>
  </si>
  <si>
    <t>Tấm</t>
  </si>
  <si>
    <t>4.3</t>
  </si>
  <si>
    <t>Hỗ trợ làm mô hình khoanh nuôi tại 4 hộ, mỗi hộ 30m2</t>
  </si>
  <si>
    <t xml:space="preserve">Khung sắt hỗ trợ </t>
  </si>
  <si>
    <t>Hộ</t>
  </si>
  <si>
    <t>Nẹp (30m/hộ x 4 hộ)</t>
  </si>
  <si>
    <t>m</t>
  </si>
  <si>
    <t>Zic zắc (30m/hộ x 4 hộ)</t>
  </si>
  <si>
    <t>Lưới (66m2/hô x 4 hộ)</t>
  </si>
  <si>
    <t>Lưới che râm (45 m2/hộ x 4 hộ)</t>
  </si>
  <si>
    <t>Nilon (30m2/hộ x 4 hộ)</t>
  </si>
  <si>
    <t>Công xây dựng (4 hộ x 30 công)</t>
  </si>
  <si>
    <t>V</t>
  </si>
  <si>
    <t>CHI KHÁC</t>
  </si>
  <si>
    <t xml:space="preserve">Thuê xe </t>
  </si>
  <si>
    <t>Thuê xe chở vật tư xây dựng mô hình</t>
  </si>
  <si>
    <t>Nghiệm thu cấp cơ sở</t>
  </si>
  <si>
    <t>Chủ tịch hội đồng</t>
  </si>
  <si>
    <t>Phó chủ tịch hội đồng</t>
  </si>
  <si>
    <t>Thư ký thành viên khoa học</t>
  </si>
  <si>
    <t>Nhận xét ủy viên phản biện</t>
  </si>
  <si>
    <t>Nhận xét của thành viên hội đồng</t>
  </si>
  <si>
    <t>Khách mời nghiệm thu</t>
  </si>
  <si>
    <t>Tài liệu phục vụ nghiệm thu</t>
  </si>
  <si>
    <t>VPP</t>
  </si>
  <si>
    <t>Quản lý phí</t>
  </si>
  <si>
    <t>I+II+III+IV+V</t>
  </si>
  <si>
    <t>Khoán chi</t>
  </si>
  <si>
    <t>THUÊ KHOÁN CHUYÊN MÔN</t>
  </si>
  <si>
    <t>I</t>
  </si>
  <si>
    <t>Thư ký hành chính</t>
  </si>
  <si>
    <t>Văn phòng phẩm</t>
  </si>
  <si>
    <t>1.1</t>
  </si>
  <si>
    <t>1.2</t>
  </si>
  <si>
    <t>2.1</t>
  </si>
  <si>
    <t>2.2</t>
  </si>
  <si>
    <t>Công việc 1: Xây dựng thuyết minh đề tài</t>
  </si>
  <si>
    <t xml:space="preserve">Công </t>
  </si>
  <si>
    <t>Phó CT và Thành viên hội đồng</t>
  </si>
  <si>
    <t>TỔNG</t>
  </si>
  <si>
    <t>(Đính kèm Thuyết đề tài)</t>
  </si>
  <si>
    <t>Ghi chú</t>
  </si>
  <si>
    <t>Thư ký</t>
  </si>
  <si>
    <t xml:space="preserve">Thành viên </t>
  </si>
  <si>
    <t>Thuế TNDN (2% khoán/đề tài)</t>
  </si>
  <si>
    <t>Trích nộp về Học viện và Viện (5%)</t>
  </si>
  <si>
    <t>Báo cáo trình bày</t>
  </si>
  <si>
    <t>Báo cáo không trình bày</t>
  </si>
  <si>
    <t>Thành viên, đại biểu dự</t>
  </si>
  <si>
    <t>Chi họp tự đánh giá 01 buổi nghiệm thu HV)</t>
  </si>
  <si>
    <t>(Số tiền bằng chữ: Năm mươi triệu đồng chẵn)</t>
  </si>
  <si>
    <t>Đơn vị tính: đồng</t>
  </si>
  <si>
    <t>DỰ TOÁN KINH PHÍ ĐỀ TÀI NGHIÊN CỨU KHOA HỌC CẤP HỌC VIỆN</t>
  </si>
  <si>
    <t>Công việc 2: Xây dựng đề cương chi tiết</t>
  </si>
  <si>
    <t>Nội dung 1: Xây dựng thuyết minh đề tài, báo cáo tổng quan vấn đề cần nghiên cứu</t>
  </si>
  <si>
    <t>Nội dung 2: Xây dựng phần mở đầu, nghiên cứu cơ sở lý luận</t>
  </si>
  <si>
    <t xml:space="preserve"> Công việc 1: Xây dựng phần mở đầu, giới thiệu đề tài</t>
  </si>
  <si>
    <t>2.3</t>
  </si>
  <si>
    <t>2.4</t>
  </si>
  <si>
    <t xml:space="preserve"> Công việc 3:Nghiên cứu về cơ chế tài chính trong các đơn vị sự nghiệp công</t>
  </si>
  <si>
    <t>Nội dung 3: Nghiên cứu thực trạng</t>
  </si>
  <si>
    <t>Công việc 2: Nghiên cứu về các chính sách quản lý tài chính trong các đơn vị sự nghiệp công</t>
  </si>
  <si>
    <t>Công việc 1: Nghiên cứu tình hình quản lý tài chính của Học viện Hành chính Quốc gia</t>
  </si>
  <si>
    <t>Công việc 2: Phân tích thực trạng quản lý tài chính tại Học viện HCQG</t>
  </si>
  <si>
    <t>3.3</t>
  </si>
  <si>
    <t>Công việc 3: Đánh giá thực trạng về công tác quản lý tài chính tại Học viện HCQG</t>
  </si>
  <si>
    <t>Công việc 4: Tổng hợp kinh nghiệm về quản lý tài chính trong các đơn vị sự nghiệp công</t>
  </si>
  <si>
    <t>Nội dung 4: Đề xuất giải pháp, kiến nghị</t>
  </si>
  <si>
    <t>Công việc 1: Phân tích chủ trương, định hướng của Đảng, Nhà nước về quản lý Tài chính trong các đơn vị sự nghiệp công</t>
  </si>
  <si>
    <t>Công việc 2: Đề xuất giải pháp kiến nghị góp phần nâng cao hiệu quả và hoàn thiện công tác quản lý tài chính tại Học viện HCQG</t>
  </si>
  <si>
    <t>Chi phí Quản lý khác…</t>
  </si>
  <si>
    <t>Tổng số</t>
  </si>
  <si>
    <t>STT</t>
  </si>
  <si>
    <t>Nguồn thu của Đơn vị</t>
  </si>
  <si>
    <t>Nguồn Xã hội hoá</t>
  </si>
  <si>
    <t>Kinh phí: ………………</t>
  </si>
  <si>
    <t>Đề tài: ………………………………..</t>
  </si>
  <si>
    <t>Chủ nhiệm Đề tài: …………………..</t>
  </si>
  <si>
    <t>(Căn cứ áp dụng: Quy chế CTNB của HVHCQG; Thông tư 55/2015/TTLT-BTC-BKHCN ngày 22/4/2015; QĐ số …../QĐ-HCQG ngày …../…./20….. về việc ban hành định mức xây dựng dự toán kinh phí thực hiện nhiệm vụ khoa học từ nguồn thu của HCHVQG)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</si>
</sst>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#,##0;[Red]#,##0"/>
    <numFmt numFmtId="174" formatCode="0.000"/>
    <numFmt numFmtId="175" formatCode="#,##0.00;[Red]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.VnTime"/>
      <family val="2"/>
    </font>
    <font>
      <sz val="13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vertical="center" wrapText="1"/>
      <protection/>
    </xf>
    <xf numFmtId="3" fontId="4" fillId="33" borderId="10" xfId="58" applyNumberFormat="1" applyFont="1" applyFill="1" applyBorder="1" applyAlignment="1">
      <alignment horizontal="right" vertical="center" wrapText="1"/>
      <protection/>
    </xf>
    <xf numFmtId="3" fontId="4" fillId="33" borderId="10" xfId="58" applyNumberFormat="1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right" vertical="center" wrapText="1"/>
      <protection/>
    </xf>
    <xf numFmtId="0" fontId="4" fillId="33" borderId="10" xfId="60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>
      <alignment vertical="center" wrapText="1"/>
      <protection/>
    </xf>
    <xf numFmtId="172" fontId="4" fillId="33" borderId="10" xfId="44" applyNumberFormat="1" applyFont="1" applyFill="1" applyBorder="1" applyAlignment="1">
      <alignment horizontal="center" vertical="center" wrapText="1"/>
    </xf>
    <xf numFmtId="3" fontId="3" fillId="33" borderId="10" xfId="58" applyNumberFormat="1" applyFont="1" applyFill="1" applyBorder="1" applyAlignment="1">
      <alignment horizontal="right" vertical="center" wrapText="1"/>
      <protection/>
    </xf>
    <xf numFmtId="172" fontId="3" fillId="33" borderId="10" xfId="44" applyNumberFormat="1" applyFont="1" applyFill="1" applyBorder="1" applyAlignment="1">
      <alignment horizontal="right" vertical="center" wrapText="1"/>
    </xf>
    <xf numFmtId="172" fontId="3" fillId="33" borderId="10" xfId="44" applyNumberFormat="1" applyFont="1" applyFill="1" applyBorder="1" applyAlignment="1">
      <alignment horizontal="center" vertical="center" wrapText="1"/>
    </xf>
    <xf numFmtId="172" fontId="4" fillId="33" borderId="10" xfId="44" applyNumberFormat="1" applyFont="1" applyFill="1" applyBorder="1" applyAlignment="1">
      <alignment horizontal="right" vertical="center" wrapText="1"/>
    </xf>
    <xf numFmtId="0" fontId="3" fillId="33" borderId="10" xfId="58" applyFont="1" applyFill="1" applyBorder="1" applyAlignment="1">
      <alignment horizontal="left" vertical="center" wrapText="1"/>
      <protection/>
    </xf>
    <xf numFmtId="0" fontId="4" fillId="33" borderId="10" xfId="58" applyFont="1" applyFill="1" applyBorder="1" applyAlignment="1">
      <alignment horizontal="left" vertical="center" wrapText="1"/>
      <protection/>
    </xf>
    <xf numFmtId="0" fontId="3" fillId="33" borderId="10" xfId="58" applyFont="1" applyFill="1" applyBorder="1" applyAlignment="1">
      <alignment horizontal="center" vertical="center"/>
      <protection/>
    </xf>
    <xf numFmtId="0" fontId="3" fillId="33" borderId="10" xfId="60" applyFont="1" applyFill="1" applyBorder="1" applyAlignment="1">
      <alignment vertical="center" wrapText="1"/>
      <protection/>
    </xf>
    <xf numFmtId="0" fontId="3" fillId="33" borderId="10" xfId="58" applyFont="1" applyFill="1" applyBorder="1" applyAlignment="1">
      <alignment vertical="center"/>
      <protection/>
    </xf>
    <xf numFmtId="0" fontId="6" fillId="33" borderId="10" xfId="58" applyFont="1" applyFill="1" applyBorder="1" applyAlignment="1">
      <alignment horizontal="left" vertical="center" wrapText="1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3" fontId="6" fillId="33" borderId="10" xfId="58" applyNumberFormat="1" applyFont="1" applyFill="1" applyBorder="1" applyAlignment="1">
      <alignment horizontal="right" vertical="center" wrapText="1"/>
      <protection/>
    </xf>
    <xf numFmtId="172" fontId="6" fillId="33" borderId="10" xfId="44" applyNumberFormat="1" applyFont="1" applyFill="1" applyBorder="1" applyAlignment="1">
      <alignment horizontal="right" vertical="center" wrapText="1"/>
    </xf>
    <xf numFmtId="172" fontId="7" fillId="33" borderId="10" xfId="44" applyNumberFormat="1" applyFont="1" applyFill="1" applyBorder="1" applyAlignment="1">
      <alignment horizontal="right" vertical="center" wrapText="1"/>
    </xf>
    <xf numFmtId="172" fontId="60" fillId="33" borderId="10" xfId="44" applyNumberFormat="1" applyFont="1" applyFill="1" applyBorder="1" applyAlignment="1">
      <alignment horizontal="right" vertical="center" wrapText="1"/>
    </xf>
    <xf numFmtId="0" fontId="4" fillId="33" borderId="10" xfId="60" applyFont="1" applyFill="1" applyBorder="1" applyAlignment="1">
      <alignment vertical="center"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0" fontId="7" fillId="33" borderId="10" xfId="60" applyFont="1" applyFill="1" applyBorder="1" applyAlignment="1">
      <alignment vertical="center" wrapText="1"/>
      <protection/>
    </xf>
    <xf numFmtId="0" fontId="7" fillId="33" borderId="10" xfId="60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>
      <alignment vertical="center"/>
      <protection/>
    </xf>
    <xf numFmtId="0" fontId="6" fillId="33" borderId="10" xfId="60" applyFont="1" applyFill="1" applyBorder="1" applyAlignment="1">
      <alignment horizontal="center" vertical="center"/>
      <protection/>
    </xf>
    <xf numFmtId="0" fontId="3" fillId="33" borderId="10" xfId="60" applyFont="1" applyFill="1" applyBorder="1" applyAlignment="1">
      <alignment horizontal="center" vertical="center"/>
      <protection/>
    </xf>
    <xf numFmtId="0" fontId="61" fillId="33" borderId="10" xfId="58" applyFont="1" applyFill="1" applyBorder="1" applyAlignment="1">
      <alignment horizontal="left" vertical="center" wrapText="1"/>
      <protection/>
    </xf>
    <xf numFmtId="0" fontId="61" fillId="33" borderId="10" xfId="58" applyFont="1" applyFill="1" applyBorder="1" applyAlignment="1">
      <alignment horizontal="center" vertical="center" wrapText="1"/>
      <protection/>
    </xf>
    <xf numFmtId="173" fontId="61" fillId="33" borderId="10" xfId="58" applyNumberFormat="1" applyFont="1" applyFill="1" applyBorder="1" applyAlignment="1">
      <alignment horizontal="center" vertical="center" wrapText="1"/>
      <protection/>
    </xf>
    <xf numFmtId="0" fontId="61" fillId="33" borderId="10" xfId="58" applyFont="1" applyFill="1" applyBorder="1" applyAlignment="1">
      <alignment horizontal="right" vertical="center" wrapText="1"/>
      <protection/>
    </xf>
    <xf numFmtId="172" fontId="61" fillId="33" borderId="10" xfId="44" applyNumberFormat="1" applyFont="1" applyFill="1" applyBorder="1" applyAlignment="1">
      <alignment horizontal="right" vertical="center" wrapText="1"/>
    </xf>
    <xf numFmtId="0" fontId="5" fillId="33" borderId="10" xfId="60" applyFont="1" applyFill="1" applyBorder="1" applyAlignment="1">
      <alignment vertical="center" wrapText="1"/>
      <protection/>
    </xf>
    <xf numFmtId="0" fontId="5" fillId="33" borderId="10" xfId="60" applyFont="1" applyFill="1" applyBorder="1" applyAlignment="1">
      <alignment vertical="center"/>
      <protection/>
    </xf>
    <xf numFmtId="0" fontId="3" fillId="33" borderId="10" xfId="60" applyFont="1" applyFill="1" applyBorder="1" applyAlignment="1">
      <alignment vertical="center"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0" fontId="4" fillId="33" borderId="10" xfId="60" applyFont="1" applyFill="1" applyBorder="1" applyAlignment="1">
      <alignment horizontal="right" vertical="center" wrapText="1"/>
      <protection/>
    </xf>
    <xf numFmtId="0" fontId="3" fillId="33" borderId="10" xfId="60" applyFont="1" applyFill="1" applyBorder="1" applyAlignment="1">
      <alignment horizontal="right" vertical="center" wrapText="1"/>
      <protection/>
    </xf>
    <xf numFmtId="173" fontId="3" fillId="33" borderId="10" xfId="60" applyNumberFormat="1" applyFont="1" applyFill="1" applyBorder="1" applyAlignment="1">
      <alignment horizontal="right" vertical="center" wrapText="1"/>
      <protection/>
    </xf>
    <xf numFmtId="0" fontId="8" fillId="33" borderId="10" xfId="60" applyFont="1" applyFill="1" applyBorder="1" applyAlignment="1">
      <alignment vertical="center"/>
      <protection/>
    </xf>
    <xf numFmtId="0" fontId="6" fillId="33" borderId="10" xfId="60" applyFont="1" applyFill="1" applyBorder="1" applyAlignment="1">
      <alignment horizontal="center" vertical="center" wrapText="1"/>
      <protection/>
    </xf>
    <xf numFmtId="0" fontId="6" fillId="33" borderId="10" xfId="60" applyFont="1" applyFill="1" applyBorder="1" applyAlignment="1">
      <alignment horizontal="right" vertical="center" wrapText="1"/>
      <protection/>
    </xf>
    <xf numFmtId="0" fontId="9" fillId="33" borderId="10" xfId="58" applyFont="1" applyFill="1" applyBorder="1" applyAlignment="1">
      <alignment horizontal="center" vertical="center"/>
      <protection/>
    </xf>
    <xf numFmtId="0" fontId="3" fillId="33" borderId="10" xfId="58" applyFont="1" applyFill="1" applyBorder="1" applyAlignment="1">
      <alignment horizontal="right" vertical="center" wrapText="1"/>
      <protection/>
    </xf>
    <xf numFmtId="0" fontId="4" fillId="33" borderId="10" xfId="60" applyFont="1" applyFill="1" applyBorder="1" applyAlignment="1">
      <alignment horizontal="left" vertical="center" wrapText="1"/>
      <protection/>
    </xf>
    <xf numFmtId="3" fontId="4" fillId="33" borderId="10" xfId="60" applyNumberFormat="1" applyFont="1" applyFill="1" applyBorder="1" applyAlignment="1">
      <alignment horizontal="center" vertical="center" wrapText="1"/>
      <protection/>
    </xf>
    <xf numFmtId="174" fontId="4" fillId="33" borderId="10" xfId="60" applyNumberFormat="1" applyFont="1" applyFill="1" applyBorder="1" applyAlignment="1">
      <alignment horizontal="right" vertical="center" wrapText="1"/>
      <protection/>
    </xf>
    <xf numFmtId="3" fontId="4" fillId="33" borderId="10" xfId="60" applyNumberFormat="1" applyFont="1" applyFill="1" applyBorder="1" applyAlignment="1">
      <alignment horizontal="right" vertical="center" wrapText="1"/>
      <protection/>
    </xf>
    <xf numFmtId="0" fontId="3" fillId="33" borderId="10" xfId="62" applyFont="1" applyFill="1" applyBorder="1" applyAlignment="1">
      <alignment horizontal="center" vertical="center" wrapText="1"/>
      <protection/>
    </xf>
    <xf numFmtId="3" fontId="3" fillId="33" borderId="10" xfId="62" applyNumberFormat="1" applyFont="1" applyFill="1" applyBorder="1" applyAlignment="1">
      <alignment horizontal="right" vertical="center" wrapText="1"/>
      <protection/>
    </xf>
    <xf numFmtId="172" fontId="5" fillId="33" borderId="10" xfId="44" applyNumberFormat="1" applyFont="1" applyFill="1" applyBorder="1" applyAlignment="1">
      <alignment vertical="center" wrapText="1"/>
    </xf>
    <xf numFmtId="3" fontId="4" fillId="33" borderId="10" xfId="62" applyNumberFormat="1" applyFont="1" applyFill="1" applyBorder="1" applyAlignment="1">
      <alignment horizontal="right" vertical="center" wrapText="1"/>
      <protection/>
    </xf>
    <xf numFmtId="172" fontId="3" fillId="33" borderId="10" xfId="44" applyNumberFormat="1" applyFont="1" applyFill="1" applyBorder="1" applyAlignment="1">
      <alignment vertical="center" wrapText="1"/>
    </xf>
    <xf numFmtId="0" fontId="4" fillId="33" borderId="10" xfId="62" applyFont="1" applyFill="1" applyBorder="1" applyAlignment="1">
      <alignment horizontal="center" vertical="center" wrapText="1"/>
      <protection/>
    </xf>
    <xf numFmtId="0" fontId="5" fillId="33" borderId="10" xfId="60" applyFont="1" applyFill="1" applyBorder="1" applyAlignment="1">
      <alignment horizontal="center" vertical="center"/>
      <protection/>
    </xf>
    <xf numFmtId="3" fontId="3" fillId="33" borderId="10" xfId="60" applyNumberFormat="1" applyFont="1" applyFill="1" applyBorder="1" applyAlignment="1">
      <alignment vertical="center" wrapText="1"/>
      <protection/>
    </xf>
    <xf numFmtId="3" fontId="3" fillId="33" borderId="10" xfId="60" applyNumberFormat="1" applyFont="1" applyFill="1" applyBorder="1" applyAlignment="1">
      <alignment horizontal="center" vertical="center"/>
      <protection/>
    </xf>
    <xf numFmtId="3" fontId="3" fillId="33" borderId="10" xfId="60" applyNumberFormat="1" applyFont="1" applyFill="1" applyBorder="1" applyAlignment="1">
      <alignment horizontal="right" vertical="center" wrapText="1"/>
      <protection/>
    </xf>
    <xf numFmtId="0" fontId="3" fillId="33" borderId="10" xfId="61" applyFont="1" applyFill="1" applyBorder="1" applyAlignment="1">
      <alignment vertical="center" wrapText="1"/>
      <protection/>
    </xf>
    <xf numFmtId="0" fontId="3" fillId="33" borderId="10" xfId="61" applyFont="1" applyFill="1" applyBorder="1" applyAlignment="1">
      <alignment horizontal="center" vertical="center"/>
      <protection/>
    </xf>
    <xf numFmtId="175" fontId="3" fillId="33" borderId="10" xfId="61" applyNumberFormat="1" applyFont="1" applyFill="1" applyBorder="1" applyAlignment="1">
      <alignment horizontal="center" vertical="center"/>
      <protection/>
    </xf>
    <xf numFmtId="0" fontId="3" fillId="33" borderId="10" xfId="60" applyNumberFormat="1" applyFont="1" applyFill="1" applyBorder="1" applyAlignment="1">
      <alignment vertical="center"/>
      <protection/>
    </xf>
    <xf numFmtId="0" fontId="3" fillId="33" borderId="10" xfId="60" applyNumberFormat="1" applyFont="1" applyFill="1" applyBorder="1" applyAlignment="1">
      <alignment horizontal="center" vertical="center"/>
      <protection/>
    </xf>
    <xf numFmtId="3" fontId="3" fillId="33" borderId="10" xfId="61" applyNumberFormat="1" applyFont="1" applyFill="1" applyBorder="1" applyAlignment="1">
      <alignment horizontal="center" vertical="center"/>
      <protection/>
    </xf>
    <xf numFmtId="3" fontId="4" fillId="33" borderId="10" xfId="60" applyNumberFormat="1" applyFont="1" applyFill="1" applyBorder="1" applyAlignment="1">
      <alignment vertical="center" wrapText="1"/>
      <protection/>
    </xf>
    <xf numFmtId="3" fontId="4" fillId="33" borderId="10" xfId="60" applyNumberFormat="1" applyFont="1" applyFill="1" applyBorder="1" applyAlignment="1">
      <alignment horizontal="center" vertical="center"/>
      <protection/>
    </xf>
    <xf numFmtId="0" fontId="11" fillId="33" borderId="10" xfId="60" applyFont="1" applyFill="1" applyBorder="1" applyAlignment="1">
      <alignment horizontal="center" vertical="center" wrapText="1"/>
      <protection/>
    </xf>
    <xf numFmtId="0" fontId="11" fillId="33" borderId="10" xfId="60" applyFont="1" applyFill="1" applyBorder="1" applyAlignment="1">
      <alignment vertical="center" wrapText="1"/>
      <protection/>
    </xf>
    <xf numFmtId="3" fontId="11" fillId="33" borderId="10" xfId="60" applyNumberFormat="1" applyFont="1" applyFill="1" applyBorder="1" applyAlignment="1">
      <alignment horizontal="center" vertical="center" wrapText="1"/>
      <protection/>
    </xf>
    <xf numFmtId="3" fontId="11" fillId="33" borderId="10" xfId="60" applyNumberFormat="1" applyFont="1" applyFill="1" applyBorder="1" applyAlignment="1">
      <alignment horizontal="right" vertical="center" wrapText="1"/>
      <protection/>
    </xf>
    <xf numFmtId="0" fontId="9" fillId="33" borderId="10" xfId="60" applyFont="1" applyFill="1" applyBorder="1" applyAlignment="1">
      <alignment horizontal="center" vertical="center" wrapText="1"/>
      <protection/>
    </xf>
    <xf numFmtId="0" fontId="9" fillId="33" borderId="10" xfId="60" applyFont="1" applyFill="1" applyBorder="1" applyAlignment="1">
      <alignment vertical="center" wrapText="1"/>
      <protection/>
    </xf>
    <xf numFmtId="3" fontId="9" fillId="33" borderId="10" xfId="60" applyNumberFormat="1" applyFont="1" applyFill="1" applyBorder="1" applyAlignment="1">
      <alignment horizontal="center" vertical="center" wrapText="1"/>
      <protection/>
    </xf>
    <xf numFmtId="3" fontId="9" fillId="33" borderId="10" xfId="60" applyNumberFormat="1" applyFont="1" applyFill="1" applyBorder="1" applyAlignment="1">
      <alignment horizontal="right" vertical="center" wrapText="1"/>
      <protection/>
    </xf>
    <xf numFmtId="3" fontId="3" fillId="33" borderId="10" xfId="60" applyNumberFormat="1" applyFont="1" applyFill="1" applyBorder="1" applyAlignment="1">
      <alignment horizontal="center" vertical="center" wrapText="1"/>
      <protection/>
    </xf>
    <xf numFmtId="3" fontId="3" fillId="33" borderId="10" xfId="60" applyNumberFormat="1" applyFont="1" applyFill="1" applyBorder="1" applyAlignment="1">
      <alignment horizontal="right" vertical="center"/>
      <protection/>
    </xf>
    <xf numFmtId="0" fontId="8" fillId="33" borderId="10" xfId="60" applyFont="1" applyFill="1" applyBorder="1" applyAlignment="1">
      <alignment horizontal="center" vertical="center"/>
      <protection/>
    </xf>
    <xf numFmtId="3" fontId="4" fillId="33" borderId="10" xfId="60" applyNumberFormat="1" applyFont="1" applyFill="1" applyBorder="1" applyAlignment="1">
      <alignment horizontal="right" vertical="center"/>
      <protection/>
    </xf>
    <xf numFmtId="0" fontId="4" fillId="33" borderId="10" xfId="61" applyFont="1" applyFill="1" applyBorder="1" applyAlignment="1">
      <alignment horizontal="center" vertical="center" wrapText="1"/>
      <protection/>
    </xf>
    <xf numFmtId="3" fontId="11" fillId="33" borderId="10" xfId="58" applyNumberFormat="1" applyFont="1" applyFill="1" applyBorder="1" applyAlignment="1">
      <alignment vertical="center"/>
      <protection/>
    </xf>
    <xf numFmtId="0" fontId="3" fillId="33" borderId="10" xfId="61" applyFont="1" applyFill="1" applyBorder="1" applyAlignment="1">
      <alignment horizontal="center" vertical="center" wrapText="1"/>
      <protection/>
    </xf>
    <xf numFmtId="3" fontId="9" fillId="33" borderId="10" xfId="58" applyNumberFormat="1" applyFont="1" applyFill="1" applyBorder="1" applyAlignment="1">
      <alignment vertical="center"/>
      <protection/>
    </xf>
    <xf numFmtId="3" fontId="61" fillId="33" borderId="10" xfId="60" applyNumberFormat="1" applyFont="1" applyFill="1" applyBorder="1" applyAlignment="1">
      <alignment vertical="center" wrapText="1"/>
      <protection/>
    </xf>
    <xf numFmtId="0" fontId="61" fillId="33" borderId="10" xfId="61" applyFont="1" applyFill="1" applyBorder="1" applyAlignment="1">
      <alignment horizontal="center" vertical="center" wrapText="1"/>
      <protection/>
    </xf>
    <xf numFmtId="3" fontId="61" fillId="33" borderId="10" xfId="60" applyNumberFormat="1" applyFont="1" applyFill="1" applyBorder="1" applyAlignment="1">
      <alignment horizontal="center" vertical="center"/>
      <protection/>
    </xf>
    <xf numFmtId="3" fontId="61" fillId="33" borderId="10" xfId="60" applyNumberFormat="1" applyFont="1" applyFill="1" applyBorder="1" applyAlignment="1">
      <alignment horizontal="right" vertical="center" wrapText="1"/>
      <protection/>
    </xf>
    <xf numFmtId="3" fontId="62" fillId="33" borderId="10" xfId="58" applyNumberFormat="1" applyFont="1" applyFill="1" applyBorder="1" applyAlignment="1">
      <alignment vertical="center"/>
      <protection/>
    </xf>
    <xf numFmtId="3" fontId="6" fillId="33" borderId="10" xfId="60" applyNumberFormat="1" applyFont="1" applyFill="1" applyBorder="1" applyAlignment="1">
      <alignment vertical="center" wrapText="1"/>
      <protection/>
    </xf>
    <xf numFmtId="3" fontId="6" fillId="33" borderId="10" xfId="60" applyNumberFormat="1" applyFont="1" applyFill="1" applyBorder="1" applyAlignment="1">
      <alignment horizontal="center" vertical="center" wrapText="1"/>
      <protection/>
    </xf>
    <xf numFmtId="3" fontId="6" fillId="33" borderId="10" xfId="60" applyNumberFormat="1" applyFont="1" applyFill="1" applyBorder="1" applyAlignment="1">
      <alignment horizontal="center" vertical="center"/>
      <protection/>
    </xf>
    <xf numFmtId="3" fontId="6" fillId="33" borderId="10" xfId="60" applyNumberFormat="1" applyFont="1" applyFill="1" applyBorder="1" applyAlignment="1">
      <alignment horizontal="right" vertical="center"/>
      <protection/>
    </xf>
    <xf numFmtId="3" fontId="6" fillId="33" borderId="10" xfId="60" applyNumberFormat="1" applyFont="1" applyFill="1" applyBorder="1" applyAlignment="1">
      <alignment horizontal="right" vertical="center" wrapText="1"/>
      <protection/>
    </xf>
    <xf numFmtId="3" fontId="5" fillId="33" borderId="10" xfId="60" applyNumberFormat="1" applyFont="1" applyFill="1" applyBorder="1" applyAlignment="1">
      <alignment horizontal="center" vertical="center"/>
      <protection/>
    </xf>
    <xf numFmtId="0" fontId="9" fillId="33" borderId="10" xfId="58" applyFont="1" applyFill="1" applyBorder="1" applyAlignment="1">
      <alignment vertical="center"/>
      <protection/>
    </xf>
    <xf numFmtId="0" fontId="12" fillId="33" borderId="10" xfId="58" applyFont="1" applyFill="1" applyBorder="1" applyAlignment="1">
      <alignment vertical="center"/>
      <protection/>
    </xf>
    <xf numFmtId="3" fontId="6" fillId="33" borderId="10" xfId="58" applyNumberFormat="1" applyFont="1" applyFill="1" applyBorder="1" applyAlignment="1">
      <alignment horizontal="center" vertical="center" wrapText="1"/>
      <protection/>
    </xf>
    <xf numFmtId="0" fontId="7" fillId="33" borderId="10" xfId="58" applyFont="1" applyFill="1" applyBorder="1" applyAlignment="1">
      <alignment horizontal="center" vertical="center" wrapText="1"/>
      <protection/>
    </xf>
    <xf numFmtId="3" fontId="3" fillId="33" borderId="10" xfId="58" applyNumberFormat="1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vertical="center"/>
      <protection/>
    </xf>
    <xf numFmtId="172" fontId="4" fillId="33" borderId="10" xfId="60" applyNumberFormat="1" applyFont="1" applyFill="1" applyBorder="1" applyAlignment="1">
      <alignment horizontal="center" vertical="center"/>
      <protection/>
    </xf>
    <xf numFmtId="172" fontId="4" fillId="33" borderId="10" xfId="60" applyNumberFormat="1" applyFont="1" applyFill="1" applyBorder="1" applyAlignment="1">
      <alignment vertical="center"/>
      <protection/>
    </xf>
    <xf numFmtId="3" fontId="4" fillId="33" borderId="10" xfId="60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172" fontId="0" fillId="0" borderId="0" xfId="42" applyNumberFormat="1" applyFont="1" applyBorder="1" applyAlignment="1">
      <alignment/>
    </xf>
    <xf numFmtId="41" fontId="0" fillId="0" borderId="0" xfId="0" applyNumberFormat="1" applyBorder="1" applyAlignment="1">
      <alignment/>
    </xf>
    <xf numFmtId="43" fontId="0" fillId="0" borderId="0" xfId="42" applyFont="1" applyBorder="1" applyAlignment="1">
      <alignment/>
    </xf>
    <xf numFmtId="0" fontId="5" fillId="33" borderId="0" xfId="60" applyFont="1" applyFill="1" applyBorder="1" applyAlignment="1">
      <alignment vertical="center"/>
      <protection/>
    </xf>
    <xf numFmtId="3" fontId="4" fillId="33" borderId="0" xfId="60" applyNumberFormat="1" applyFont="1" applyFill="1" applyBorder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>
      <alignment/>
      <protection/>
    </xf>
    <xf numFmtId="0" fontId="0" fillId="0" borderId="0" xfId="0" applyFont="1" applyBorder="1" applyAlignment="1">
      <alignment/>
    </xf>
    <xf numFmtId="0" fontId="4" fillId="33" borderId="10" xfId="58" applyFont="1" applyFill="1" applyBorder="1" applyAlignment="1">
      <alignment horizontal="center" vertical="center" wrapText="1"/>
      <protection/>
    </xf>
    <xf numFmtId="3" fontId="3" fillId="33" borderId="10" xfId="58" applyNumberFormat="1" applyFont="1" applyFill="1" applyBorder="1" applyAlignment="1">
      <alignment vertic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0" xfId="60" applyFont="1" applyFill="1" applyBorder="1" applyAlignment="1">
      <alignment horizontal="center" vertical="center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shrinkToFi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172" fontId="4" fillId="33" borderId="12" xfId="58" applyNumberFormat="1" applyFont="1" applyFill="1" applyBorder="1" applyAlignment="1">
      <alignment horizontal="right" vertical="center" wrapText="1"/>
      <protection/>
    </xf>
    <xf numFmtId="172" fontId="4" fillId="33" borderId="10" xfId="60" applyNumberFormat="1" applyFont="1" applyFill="1" applyBorder="1" applyAlignment="1">
      <alignment horizontal="right" vertical="center"/>
      <protection/>
    </xf>
    <xf numFmtId="0" fontId="63" fillId="33" borderId="10" xfId="58" applyFont="1" applyFill="1" applyBorder="1" applyAlignment="1">
      <alignment horizontal="center" vertical="center" wrapText="1"/>
      <protection/>
    </xf>
    <xf numFmtId="0" fontId="4" fillId="33" borderId="10" xfId="60" applyFont="1" applyFill="1" applyBorder="1" applyAlignment="1">
      <alignment horizontal="center" vertical="center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0" xfId="60" applyFont="1" applyFill="1" applyBorder="1" applyAlignment="1">
      <alignment horizontal="center" vertical="center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1" fontId="4" fillId="33" borderId="10" xfId="58" applyNumberFormat="1" applyFont="1" applyFill="1" applyBorder="1" applyAlignment="1">
      <alignment horizontal="center" vertical="center" wrapText="1"/>
      <protection/>
    </xf>
    <xf numFmtId="41" fontId="4" fillId="33" borderId="10" xfId="58" applyNumberFormat="1" applyFont="1" applyFill="1" applyBorder="1" applyAlignment="1">
      <alignment vertical="center" wrapText="1"/>
      <protection/>
    </xf>
    <xf numFmtId="41" fontId="4" fillId="33" borderId="12" xfId="58" applyNumberFormat="1" applyFont="1" applyFill="1" applyBorder="1" applyAlignment="1">
      <alignment horizontal="right" vertical="center" wrapText="1"/>
      <protection/>
    </xf>
    <xf numFmtId="41" fontId="4" fillId="33" borderId="10" xfId="44" applyNumberFormat="1" applyFont="1" applyFill="1" applyBorder="1" applyAlignment="1">
      <alignment horizontal="right" vertical="center" wrapText="1"/>
    </xf>
    <xf numFmtId="41" fontId="3" fillId="33" borderId="10" xfId="58" applyNumberFormat="1" applyFont="1" applyFill="1" applyBorder="1" applyAlignment="1">
      <alignment vertical="center" wrapText="1"/>
      <protection/>
    </xf>
    <xf numFmtId="41" fontId="3" fillId="33" borderId="10" xfId="44" applyNumberFormat="1" applyFont="1" applyFill="1" applyBorder="1" applyAlignment="1">
      <alignment horizontal="right" vertical="center" wrapText="1"/>
    </xf>
    <xf numFmtId="41" fontId="63" fillId="33" borderId="10" xfId="58" applyNumberFormat="1" applyFont="1" applyFill="1" applyBorder="1" applyAlignment="1">
      <alignment vertical="center" wrapText="1"/>
      <protection/>
    </xf>
    <xf numFmtId="41" fontId="61" fillId="33" borderId="10" xfId="58" applyNumberFormat="1" applyFont="1" applyFill="1" applyBorder="1" applyAlignment="1">
      <alignment vertical="center" wrapText="1"/>
      <protection/>
    </xf>
    <xf numFmtId="41" fontId="4" fillId="33" borderId="10" xfId="60" applyNumberFormat="1" applyFont="1" applyFill="1" applyBorder="1" applyAlignment="1">
      <alignment vertical="center"/>
      <protection/>
    </xf>
    <xf numFmtId="41" fontId="4" fillId="33" borderId="10" xfId="60" applyNumberFormat="1" applyFont="1" applyFill="1" applyBorder="1" applyAlignment="1">
      <alignment horizontal="right" vertical="center"/>
      <protection/>
    </xf>
    <xf numFmtId="41" fontId="0" fillId="0" borderId="0" xfId="0" applyNumberFormat="1" applyBorder="1" applyAlignment="1">
      <alignment/>
    </xf>
    <xf numFmtId="41" fontId="0" fillId="0" borderId="0" xfId="42" applyNumberFormat="1" applyFon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0" fontId="4" fillId="33" borderId="10" xfId="58" applyFont="1" applyFill="1" applyBorder="1" applyAlignment="1">
      <alignment horizontal="center" vertical="center" wrapText="1"/>
      <protection/>
    </xf>
    <xf numFmtId="0" fontId="64" fillId="0" borderId="0" xfId="0" applyFont="1" applyBorder="1" applyAlignment="1">
      <alignment/>
    </xf>
    <xf numFmtId="0" fontId="4" fillId="33" borderId="10" xfId="60" applyFont="1" applyFill="1" applyBorder="1" applyAlignment="1">
      <alignment horizontal="center" vertical="center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right" wrapText="1"/>
      <protection/>
    </xf>
    <xf numFmtId="0" fontId="0" fillId="0" borderId="10" xfId="0" applyBorder="1" applyAlignment="1">
      <alignment vertical="center" wrapText="1"/>
    </xf>
    <xf numFmtId="41" fontId="3" fillId="33" borderId="10" xfId="58" applyNumberFormat="1" applyFont="1" applyFill="1" applyBorder="1" applyAlignment="1">
      <alignment horizontal="center" vertical="center" wrapText="1"/>
      <protection/>
    </xf>
    <xf numFmtId="0" fontId="13" fillId="0" borderId="0" xfId="58" applyFont="1" applyAlignment="1">
      <alignment horizontal="center" wrapText="1"/>
      <protection/>
    </xf>
    <xf numFmtId="0" fontId="2" fillId="0" borderId="0" xfId="58" applyAlignment="1">
      <alignment wrapText="1"/>
      <protection/>
    </xf>
    <xf numFmtId="0" fontId="13" fillId="0" borderId="0" xfId="58" applyFont="1" applyAlignment="1">
      <alignment horizontal="left" vertical="center" wrapText="1"/>
      <protection/>
    </xf>
    <xf numFmtId="0" fontId="14" fillId="0" borderId="0" xfId="58" applyFont="1" applyAlignment="1">
      <alignment horizontal="left" vertical="center" wrapText="1"/>
      <protection/>
    </xf>
    <xf numFmtId="0" fontId="15" fillId="0" borderId="0" xfId="58" applyFont="1" applyAlignment="1">
      <alignment horizontal="center" wrapText="1"/>
      <protection/>
    </xf>
    <xf numFmtId="0" fontId="10" fillId="0" borderId="0" xfId="58" applyFont="1" applyAlignment="1">
      <alignment horizontal="center" wrapText="1"/>
      <protection/>
    </xf>
    <xf numFmtId="0" fontId="14" fillId="0" borderId="0" xfId="58" applyFont="1" applyAlignment="1">
      <alignment wrapText="1"/>
      <protection/>
    </xf>
    <xf numFmtId="0" fontId="3" fillId="0" borderId="13" xfId="58" applyFont="1" applyBorder="1" applyAlignment="1">
      <alignment horizontal="center" wrapText="1"/>
      <protection/>
    </xf>
    <xf numFmtId="0" fontId="6" fillId="0" borderId="13" xfId="58" applyFont="1" applyBorder="1" applyAlignment="1">
      <alignment horizontal="right" wrapText="1"/>
      <protection/>
    </xf>
    <xf numFmtId="0" fontId="3" fillId="0" borderId="13" xfId="58" applyFont="1" applyBorder="1" applyAlignment="1">
      <alignment horizontal="right" wrapText="1"/>
      <protection/>
    </xf>
    <xf numFmtId="0" fontId="65" fillId="0" borderId="14" xfId="0" applyFont="1" applyBorder="1" applyAlignment="1">
      <alignment horizontal="center" vertical="top" wrapText="1"/>
    </xf>
    <xf numFmtId="0" fontId="65" fillId="0" borderId="0" xfId="0" applyFont="1" applyAlignment="1">
      <alignment horizontal="center" vertical="top" wrapText="1"/>
    </xf>
    <xf numFmtId="0" fontId="4" fillId="33" borderId="15" xfId="58" applyFont="1" applyFill="1" applyBorder="1" applyAlignment="1">
      <alignment horizontal="center" vertical="center" wrapText="1"/>
      <protection/>
    </xf>
    <xf numFmtId="0" fontId="4" fillId="33" borderId="16" xfId="58" applyFont="1" applyFill="1" applyBorder="1" applyAlignment="1">
      <alignment horizontal="center" vertical="center" wrapText="1"/>
      <protection/>
    </xf>
    <xf numFmtId="0" fontId="4" fillId="33" borderId="17" xfId="58" applyFont="1" applyFill="1" applyBorder="1" applyAlignment="1">
      <alignment horizontal="center" vertical="center" wrapText="1"/>
      <protection/>
    </xf>
    <xf numFmtId="0" fontId="4" fillId="33" borderId="11" xfId="58" applyFont="1" applyFill="1" applyBorder="1" applyAlignment="1">
      <alignment horizontal="center" vertical="center" wrapText="1"/>
      <protection/>
    </xf>
    <xf numFmtId="0" fontId="4" fillId="33" borderId="12" xfId="58" applyFont="1" applyFill="1" applyBorder="1" applyAlignment="1">
      <alignment horizontal="center" vertical="center" wrapText="1"/>
      <protection/>
    </xf>
    <xf numFmtId="41" fontId="4" fillId="33" borderId="11" xfId="58" applyNumberFormat="1" applyFont="1" applyFill="1" applyBorder="1" applyAlignment="1">
      <alignment horizontal="center" vertical="center" wrapText="1"/>
      <protection/>
    </xf>
    <xf numFmtId="41" fontId="4" fillId="33" borderId="12" xfId="58" applyNumberFormat="1" applyFont="1" applyFill="1" applyBorder="1" applyAlignment="1">
      <alignment horizontal="center" vertical="center" wrapText="1"/>
      <protection/>
    </xf>
    <xf numFmtId="0" fontId="4" fillId="33" borderId="15" xfId="60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33" borderId="16" xfId="60" applyFont="1" applyFill="1" applyBorder="1" applyAlignment="1">
      <alignment horizontal="center" vertical="center" wrapText="1"/>
      <protection/>
    </xf>
    <xf numFmtId="0" fontId="4" fillId="33" borderId="17" xfId="60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justify" vertical="center"/>
    </xf>
    <xf numFmtId="0" fontId="3" fillId="0" borderId="0" xfId="58" applyFont="1" applyBorder="1" applyAlignment="1">
      <alignment horizontal="center" wrapText="1"/>
      <protection/>
    </xf>
    <xf numFmtId="0" fontId="4" fillId="33" borderId="10" xfId="60" applyFont="1" applyFill="1" applyBorder="1" applyAlignment="1">
      <alignment horizontal="center" vertical="center"/>
      <protection/>
    </xf>
    <xf numFmtId="0" fontId="3" fillId="33" borderId="10" xfId="58" applyFont="1" applyFill="1" applyBorder="1" applyAlignment="1">
      <alignment horizontal="right" vertic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right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5" xfId="60"/>
    <cellStyle name="Normal_Sheet1" xfId="61"/>
    <cellStyle name="Normal_Sheet1_KP chi tie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58">
      <selection activeCell="I8" sqref="I8"/>
    </sheetView>
  </sheetViews>
  <sheetFormatPr defaultColWidth="9.140625" defaultRowHeight="15"/>
  <cols>
    <col min="1" max="1" width="4.7109375" style="130" customWidth="1"/>
    <col min="2" max="2" width="41.28125" style="107" customWidth="1"/>
    <col min="3" max="3" width="8.57421875" style="107" customWidth="1"/>
    <col min="4" max="4" width="7.00390625" style="130" customWidth="1"/>
    <col min="5" max="5" width="11.421875" style="150" customWidth="1"/>
    <col min="6" max="6" width="13.7109375" style="151" customWidth="1"/>
    <col min="7" max="7" width="14.140625" style="152" customWidth="1"/>
    <col min="8" max="8" width="13.8515625" style="107" customWidth="1"/>
    <col min="9" max="9" width="15.57421875" style="107" customWidth="1"/>
    <col min="10" max="10" width="22.140625" style="107" customWidth="1"/>
    <col min="11" max="16384" width="9.140625" style="107" customWidth="1"/>
  </cols>
  <sheetData>
    <row r="1" spans="1:8" ht="17.25">
      <c r="A1" s="160" t="s">
        <v>229</v>
      </c>
      <c r="B1" s="160"/>
      <c r="C1" s="160"/>
      <c r="D1" s="160"/>
      <c r="E1" s="161"/>
      <c r="F1" s="161"/>
      <c r="G1" s="161"/>
      <c r="H1" s="161"/>
    </row>
    <row r="2" spans="1:8" ht="17.25">
      <c r="A2" s="162" t="s">
        <v>253</v>
      </c>
      <c r="B2" s="162"/>
      <c r="C2" s="162"/>
      <c r="D2" s="162"/>
      <c r="E2" s="163"/>
      <c r="F2" s="163"/>
      <c r="G2" s="163"/>
      <c r="H2" s="163"/>
    </row>
    <row r="3" spans="1:8" ht="17.25">
      <c r="A3" s="162" t="s">
        <v>254</v>
      </c>
      <c r="B3" s="162"/>
      <c r="C3" s="162"/>
      <c r="D3" s="162"/>
      <c r="E3" s="163"/>
      <c r="F3" s="163"/>
      <c r="G3" s="163"/>
      <c r="H3" s="163"/>
    </row>
    <row r="4" spans="1:8" ht="18">
      <c r="A4" s="164" t="s">
        <v>217</v>
      </c>
      <c r="B4" s="165"/>
      <c r="C4" s="165"/>
      <c r="D4" s="165"/>
      <c r="E4" s="166"/>
      <c r="F4" s="166"/>
      <c r="G4" s="166"/>
      <c r="H4" s="166"/>
    </row>
    <row r="5" spans="1:8" ht="45" customHeight="1">
      <c r="A5" s="184" t="s">
        <v>255</v>
      </c>
      <c r="B5" s="184"/>
      <c r="C5" s="184"/>
      <c r="D5" s="184"/>
      <c r="E5" s="184"/>
      <c r="F5" s="184"/>
      <c r="G5" s="184"/>
      <c r="H5" s="184"/>
    </row>
    <row r="6" spans="1:9" ht="15.75" customHeight="1">
      <c r="A6" s="113"/>
      <c r="B6" s="114"/>
      <c r="C6" s="167"/>
      <c r="D6" s="167"/>
      <c r="E6" s="168" t="s">
        <v>228</v>
      </c>
      <c r="F6" s="169"/>
      <c r="G6" s="169"/>
      <c r="H6" s="169"/>
      <c r="I6" s="109"/>
    </row>
    <row r="7" spans="1:9" ht="17.25" customHeight="1">
      <c r="A7" s="175" t="s">
        <v>4</v>
      </c>
      <c r="B7" s="175" t="s">
        <v>5</v>
      </c>
      <c r="C7" s="175" t="s">
        <v>6</v>
      </c>
      <c r="D7" s="175" t="s">
        <v>2</v>
      </c>
      <c r="E7" s="177" t="s">
        <v>7</v>
      </c>
      <c r="F7" s="172" t="s">
        <v>8</v>
      </c>
      <c r="G7" s="173"/>
      <c r="H7" s="174"/>
      <c r="I7" s="109"/>
    </row>
    <row r="8" spans="1:9" ht="45.75" customHeight="1">
      <c r="A8" s="176"/>
      <c r="B8" s="176"/>
      <c r="C8" s="176"/>
      <c r="D8" s="176"/>
      <c r="E8" s="178"/>
      <c r="F8" s="140" t="s">
        <v>1</v>
      </c>
      <c r="G8" s="140" t="s">
        <v>204</v>
      </c>
      <c r="H8" s="116" t="s">
        <v>218</v>
      </c>
      <c r="I8" s="109"/>
    </row>
    <row r="9" spans="1:9" ht="29.25" customHeight="1">
      <c r="A9" s="120" t="s">
        <v>206</v>
      </c>
      <c r="B9" s="15" t="s">
        <v>205</v>
      </c>
      <c r="C9" s="5"/>
      <c r="D9" s="120"/>
      <c r="E9" s="141"/>
      <c r="F9" s="142"/>
      <c r="G9" s="142"/>
      <c r="H9" s="131"/>
      <c r="I9" s="108"/>
    </row>
    <row r="10" spans="1:8" ht="30.75">
      <c r="A10" s="123">
        <v>1</v>
      </c>
      <c r="B10" s="126" t="s">
        <v>231</v>
      </c>
      <c r="C10" s="118"/>
      <c r="D10" s="120"/>
      <c r="E10" s="141"/>
      <c r="F10" s="143"/>
      <c r="G10" s="143"/>
      <c r="H10" s="9"/>
    </row>
    <row r="11" spans="1:8" s="115" customFormat="1" ht="29.25" customHeight="1">
      <c r="A11" s="121" t="s">
        <v>209</v>
      </c>
      <c r="B11" s="122" t="s">
        <v>213</v>
      </c>
      <c r="C11" s="1"/>
      <c r="D11" s="1"/>
      <c r="E11" s="144"/>
      <c r="F11" s="145"/>
      <c r="G11" s="145"/>
      <c r="H11" s="11"/>
    </row>
    <row r="12" spans="1:10" ht="15.75" customHeight="1">
      <c r="A12" s="128"/>
      <c r="B12" s="124" t="s">
        <v>81</v>
      </c>
      <c r="C12" s="1" t="s">
        <v>214</v>
      </c>
      <c r="D12" s="1"/>
      <c r="E12" s="144"/>
      <c r="F12" s="145"/>
      <c r="G12" s="145"/>
      <c r="H12" s="11"/>
      <c r="I12" s="154">
        <f>D21+D25+D29+D33+D38+D42+D46+D51+D55</f>
        <v>0</v>
      </c>
      <c r="J12" s="154"/>
    </row>
    <row r="13" spans="1:10" ht="15">
      <c r="A13" s="128"/>
      <c r="B13" s="124" t="s">
        <v>219</v>
      </c>
      <c r="C13" s="1" t="s">
        <v>214</v>
      </c>
      <c r="D13" s="1"/>
      <c r="E13" s="144"/>
      <c r="F13" s="145"/>
      <c r="G13" s="145"/>
      <c r="H13" s="11"/>
      <c r="I13" s="154">
        <f>D22+D26+D30+D34+D39+D43+D47+D52+D56</f>
        <v>0</v>
      </c>
      <c r="J13" s="154"/>
    </row>
    <row r="14" spans="1:10" ht="15">
      <c r="A14" s="128"/>
      <c r="B14" s="124" t="s">
        <v>0</v>
      </c>
      <c r="C14" s="1" t="s">
        <v>214</v>
      </c>
      <c r="D14" s="1"/>
      <c r="E14" s="144"/>
      <c r="F14" s="145"/>
      <c r="G14" s="145"/>
      <c r="H14" s="11"/>
      <c r="I14" s="154">
        <f>D23+D27+D31+D35+D40+D44+D48+D53+D57</f>
        <v>0</v>
      </c>
      <c r="J14" s="154"/>
    </row>
    <row r="15" spans="1:256" s="139" customFormat="1" ht="45" customHeight="1">
      <c r="A15" s="138" t="s">
        <v>210</v>
      </c>
      <c r="B15" s="122" t="s">
        <v>230</v>
      </c>
      <c r="C15" s="1"/>
      <c r="D15" s="1"/>
      <c r="E15" s="144"/>
      <c r="F15" s="145"/>
      <c r="G15" s="145"/>
      <c r="H15" s="138"/>
      <c r="I15" s="154"/>
      <c r="J15" s="154"/>
      <c r="K15" s="1"/>
      <c r="L15" s="117"/>
      <c r="M15" s="11"/>
      <c r="N15" s="11"/>
      <c r="O15" s="138"/>
      <c r="P15" s="122"/>
      <c r="Q15" s="1"/>
      <c r="R15" s="1"/>
      <c r="S15" s="117"/>
      <c r="T15" s="11"/>
      <c r="U15" s="11"/>
      <c r="V15" s="138"/>
      <c r="W15" s="122"/>
      <c r="X15" s="1"/>
      <c r="Y15" s="1"/>
      <c r="Z15" s="117"/>
      <c r="AA15" s="11"/>
      <c r="AB15" s="11"/>
      <c r="AC15" s="138"/>
      <c r="AD15" s="122"/>
      <c r="AE15" s="1"/>
      <c r="AF15" s="1"/>
      <c r="AG15" s="117"/>
      <c r="AH15" s="11"/>
      <c r="AI15" s="11"/>
      <c r="AJ15" s="138"/>
      <c r="AK15" s="122"/>
      <c r="AL15" s="1"/>
      <c r="AM15" s="1"/>
      <c r="AN15" s="117"/>
      <c r="AO15" s="11"/>
      <c r="AP15" s="11"/>
      <c r="AQ15" s="138"/>
      <c r="AR15" s="122"/>
      <c r="AS15" s="1"/>
      <c r="AT15" s="1"/>
      <c r="AU15" s="117"/>
      <c r="AV15" s="11"/>
      <c r="AW15" s="11"/>
      <c r="AX15" s="138"/>
      <c r="AY15" s="122"/>
      <c r="AZ15" s="1"/>
      <c r="BA15" s="1"/>
      <c r="BB15" s="117"/>
      <c r="BC15" s="11"/>
      <c r="BD15" s="11"/>
      <c r="BE15" s="138"/>
      <c r="BF15" s="122"/>
      <c r="BG15" s="1"/>
      <c r="BH15" s="1"/>
      <c r="BI15" s="117"/>
      <c r="BJ15" s="11"/>
      <c r="BK15" s="11"/>
      <c r="BL15" s="138"/>
      <c r="BM15" s="122"/>
      <c r="BN15" s="1"/>
      <c r="BO15" s="1"/>
      <c r="BP15" s="117"/>
      <c r="BQ15" s="11"/>
      <c r="BR15" s="11"/>
      <c r="BS15" s="138"/>
      <c r="BT15" s="122"/>
      <c r="BU15" s="1"/>
      <c r="BV15" s="1"/>
      <c r="BW15" s="117"/>
      <c r="BX15" s="11"/>
      <c r="BY15" s="11"/>
      <c r="BZ15" s="138"/>
      <c r="CA15" s="122"/>
      <c r="CB15" s="1"/>
      <c r="CC15" s="1"/>
      <c r="CD15" s="117"/>
      <c r="CE15" s="11"/>
      <c r="CF15" s="11"/>
      <c r="CG15" s="138"/>
      <c r="CH15" s="122"/>
      <c r="CI15" s="1"/>
      <c r="CJ15" s="1"/>
      <c r="CK15" s="117"/>
      <c r="CL15" s="11"/>
      <c r="CM15" s="11"/>
      <c r="CN15" s="138"/>
      <c r="CO15" s="122"/>
      <c r="CP15" s="1"/>
      <c r="CQ15" s="1"/>
      <c r="CR15" s="117"/>
      <c r="CS15" s="11"/>
      <c r="CT15" s="11"/>
      <c r="CU15" s="138"/>
      <c r="CV15" s="122"/>
      <c r="CW15" s="1"/>
      <c r="CX15" s="1"/>
      <c r="CY15" s="117"/>
      <c r="CZ15" s="11"/>
      <c r="DA15" s="11"/>
      <c r="DB15" s="138"/>
      <c r="DC15" s="122"/>
      <c r="DD15" s="1"/>
      <c r="DE15" s="1"/>
      <c r="DF15" s="117"/>
      <c r="DG15" s="11"/>
      <c r="DH15" s="11"/>
      <c r="DI15" s="138"/>
      <c r="DJ15" s="122"/>
      <c r="DK15" s="1"/>
      <c r="DL15" s="1"/>
      <c r="DM15" s="117"/>
      <c r="DN15" s="11"/>
      <c r="DO15" s="11"/>
      <c r="DP15" s="138"/>
      <c r="DQ15" s="122"/>
      <c r="DR15" s="1"/>
      <c r="DS15" s="1"/>
      <c r="DT15" s="117"/>
      <c r="DU15" s="11"/>
      <c r="DV15" s="11"/>
      <c r="DW15" s="138"/>
      <c r="DX15" s="122"/>
      <c r="DY15" s="1"/>
      <c r="DZ15" s="1"/>
      <c r="EA15" s="117"/>
      <c r="EB15" s="11"/>
      <c r="EC15" s="11"/>
      <c r="ED15" s="138"/>
      <c r="EE15" s="122"/>
      <c r="EF15" s="1"/>
      <c r="EG15" s="1"/>
      <c r="EH15" s="117"/>
      <c r="EI15" s="11"/>
      <c r="EJ15" s="11"/>
      <c r="EK15" s="138"/>
      <c r="EL15" s="122"/>
      <c r="EM15" s="1"/>
      <c r="EN15" s="1"/>
      <c r="EO15" s="117"/>
      <c r="EP15" s="11"/>
      <c r="EQ15" s="11"/>
      <c r="ER15" s="138"/>
      <c r="ES15" s="122"/>
      <c r="ET15" s="1"/>
      <c r="EU15" s="1"/>
      <c r="EV15" s="117"/>
      <c r="EW15" s="11"/>
      <c r="EX15" s="11"/>
      <c r="EY15" s="138"/>
      <c r="EZ15" s="122"/>
      <c r="FA15" s="1"/>
      <c r="FB15" s="1"/>
      <c r="FC15" s="117"/>
      <c r="FD15" s="11"/>
      <c r="FE15" s="11"/>
      <c r="FF15" s="138"/>
      <c r="FG15" s="122"/>
      <c r="FH15" s="1"/>
      <c r="FI15" s="1"/>
      <c r="FJ15" s="117"/>
      <c r="FK15" s="11"/>
      <c r="FL15" s="11"/>
      <c r="FM15" s="138"/>
      <c r="FN15" s="122"/>
      <c r="FO15" s="1"/>
      <c r="FP15" s="1"/>
      <c r="FQ15" s="117"/>
      <c r="FR15" s="11"/>
      <c r="FS15" s="11"/>
      <c r="FT15" s="138"/>
      <c r="FU15" s="122"/>
      <c r="FV15" s="1"/>
      <c r="FW15" s="1"/>
      <c r="FX15" s="117"/>
      <c r="FY15" s="11"/>
      <c r="FZ15" s="11"/>
      <c r="GA15" s="138"/>
      <c r="GB15" s="122"/>
      <c r="GC15" s="1"/>
      <c r="GD15" s="1"/>
      <c r="GE15" s="117"/>
      <c r="GF15" s="11"/>
      <c r="GG15" s="11"/>
      <c r="GH15" s="138"/>
      <c r="GI15" s="122"/>
      <c r="GJ15" s="1"/>
      <c r="GK15" s="1"/>
      <c r="GL15" s="117"/>
      <c r="GM15" s="11"/>
      <c r="GN15" s="11"/>
      <c r="GO15" s="138"/>
      <c r="GP15" s="122"/>
      <c r="GQ15" s="1"/>
      <c r="GR15" s="1"/>
      <c r="GS15" s="117"/>
      <c r="GT15" s="11"/>
      <c r="GU15" s="11"/>
      <c r="GV15" s="138"/>
      <c r="GW15" s="122"/>
      <c r="GX15" s="1"/>
      <c r="GY15" s="1"/>
      <c r="GZ15" s="117"/>
      <c r="HA15" s="11"/>
      <c r="HB15" s="11"/>
      <c r="HC15" s="138"/>
      <c r="HD15" s="122"/>
      <c r="HE15" s="1"/>
      <c r="HF15" s="1"/>
      <c r="HG15" s="117"/>
      <c r="HH15" s="11"/>
      <c r="HI15" s="11"/>
      <c r="HJ15" s="138"/>
      <c r="HK15" s="122"/>
      <c r="HL15" s="1"/>
      <c r="HM15" s="1"/>
      <c r="HN15" s="117"/>
      <c r="HO15" s="11"/>
      <c r="HP15" s="11"/>
      <c r="HQ15" s="138"/>
      <c r="HR15" s="122"/>
      <c r="HS15" s="1"/>
      <c r="HT15" s="1"/>
      <c r="HU15" s="117"/>
      <c r="HV15" s="11"/>
      <c r="HW15" s="11"/>
      <c r="HX15" s="138"/>
      <c r="HY15" s="122"/>
      <c r="HZ15" s="1"/>
      <c r="IA15" s="1"/>
      <c r="IB15" s="117"/>
      <c r="IC15" s="11"/>
      <c r="ID15" s="11"/>
      <c r="IE15" s="138"/>
      <c r="IF15" s="122"/>
      <c r="IG15" s="1"/>
      <c r="IH15" s="1"/>
      <c r="II15" s="117"/>
      <c r="IJ15" s="11"/>
      <c r="IK15" s="11"/>
      <c r="IL15" s="138"/>
      <c r="IM15" s="122"/>
      <c r="IN15" s="1"/>
      <c r="IO15" s="1"/>
      <c r="IP15" s="117"/>
      <c r="IQ15" s="11"/>
      <c r="IR15" s="11"/>
      <c r="IS15" s="138"/>
      <c r="IT15" s="122"/>
      <c r="IU15" s="1"/>
      <c r="IV15" s="1"/>
    </row>
    <row r="16" spans="1:9" ht="15.75" customHeight="1">
      <c r="A16" s="128"/>
      <c r="B16" s="124" t="s">
        <v>81</v>
      </c>
      <c r="C16" s="1" t="s">
        <v>214</v>
      </c>
      <c r="D16" s="1"/>
      <c r="E16" s="144"/>
      <c r="F16" s="145"/>
      <c r="G16" s="145"/>
      <c r="H16" s="11"/>
      <c r="I16" s="110"/>
    </row>
    <row r="17" spans="1:8" ht="15">
      <c r="A17" s="128"/>
      <c r="B17" s="124" t="s">
        <v>219</v>
      </c>
      <c r="C17" s="1" t="s">
        <v>214</v>
      </c>
      <c r="D17" s="1"/>
      <c r="E17" s="144"/>
      <c r="F17" s="145"/>
      <c r="G17" s="145"/>
      <c r="H17" s="11"/>
    </row>
    <row r="18" spans="1:8" ht="15">
      <c r="A18" s="128"/>
      <c r="B18" s="124" t="s">
        <v>220</v>
      </c>
      <c r="C18" s="1" t="s">
        <v>214</v>
      </c>
      <c r="D18" s="1"/>
      <c r="E18" s="144"/>
      <c r="F18" s="145"/>
      <c r="G18" s="145"/>
      <c r="H18" s="11"/>
    </row>
    <row r="19" spans="1:8" ht="30.75">
      <c r="A19" s="123">
        <v>2</v>
      </c>
      <c r="B19" s="125" t="s">
        <v>232</v>
      </c>
      <c r="C19" s="120"/>
      <c r="D19" s="101"/>
      <c r="E19" s="141"/>
      <c r="F19" s="143"/>
      <c r="G19" s="143"/>
      <c r="H19" s="13"/>
    </row>
    <row r="20" spans="1:10" s="115" customFormat="1" ht="30.75">
      <c r="A20" s="121" t="s">
        <v>211</v>
      </c>
      <c r="B20" s="122" t="s">
        <v>233</v>
      </c>
      <c r="C20" s="1"/>
      <c r="D20" s="1"/>
      <c r="E20" s="144"/>
      <c r="F20" s="145"/>
      <c r="G20" s="145"/>
      <c r="H20" s="11"/>
      <c r="I20" s="154"/>
      <c r="J20" s="154"/>
    </row>
    <row r="21" spans="1:10" s="115" customFormat="1" ht="15">
      <c r="A21" s="121"/>
      <c r="B21" s="124" t="s">
        <v>81</v>
      </c>
      <c r="C21" s="1" t="s">
        <v>214</v>
      </c>
      <c r="D21" s="1"/>
      <c r="E21" s="144"/>
      <c r="F21" s="145"/>
      <c r="G21" s="145"/>
      <c r="H21" s="11"/>
      <c r="I21" s="154"/>
      <c r="J21" s="154"/>
    </row>
    <row r="22" spans="1:10" s="115" customFormat="1" ht="15">
      <c r="A22" s="121"/>
      <c r="B22" s="124" t="s">
        <v>219</v>
      </c>
      <c r="C22" s="1" t="s">
        <v>214</v>
      </c>
      <c r="D22" s="1"/>
      <c r="E22" s="144"/>
      <c r="F22" s="145"/>
      <c r="G22" s="145"/>
      <c r="H22" s="11"/>
      <c r="I22" s="154"/>
      <c r="J22" s="154"/>
    </row>
    <row r="23" spans="1:10" s="115" customFormat="1" ht="15">
      <c r="A23" s="121"/>
      <c r="B23" s="124" t="s">
        <v>220</v>
      </c>
      <c r="C23" s="1" t="s">
        <v>214</v>
      </c>
      <c r="D23" s="1"/>
      <c r="E23" s="144"/>
      <c r="F23" s="145"/>
      <c r="G23" s="145"/>
      <c r="H23" s="11"/>
      <c r="I23" s="154"/>
      <c r="J23" s="154"/>
    </row>
    <row r="24" spans="1:8" s="115" customFormat="1" ht="46.5">
      <c r="A24" s="121" t="s">
        <v>212</v>
      </c>
      <c r="B24" s="122" t="s">
        <v>238</v>
      </c>
      <c r="C24" s="1"/>
      <c r="D24" s="1"/>
      <c r="E24" s="144"/>
      <c r="F24" s="145"/>
      <c r="G24" s="145"/>
      <c r="H24" s="11"/>
    </row>
    <row r="25" spans="1:8" ht="15">
      <c r="A25" s="129"/>
      <c r="B25" s="124" t="s">
        <v>81</v>
      </c>
      <c r="C25" s="1" t="s">
        <v>214</v>
      </c>
      <c r="D25" s="1"/>
      <c r="E25" s="144"/>
      <c r="F25" s="145"/>
      <c r="G25" s="145"/>
      <c r="H25" s="13"/>
    </row>
    <row r="26" spans="1:8" ht="15">
      <c r="A26" s="129"/>
      <c r="B26" s="124" t="s">
        <v>219</v>
      </c>
      <c r="C26" s="1" t="s">
        <v>214</v>
      </c>
      <c r="D26" s="1"/>
      <c r="E26" s="144"/>
      <c r="F26" s="145"/>
      <c r="G26" s="145"/>
      <c r="H26" s="13"/>
    </row>
    <row r="27" spans="1:8" ht="15">
      <c r="A27" s="129"/>
      <c r="B27" s="124" t="s">
        <v>220</v>
      </c>
      <c r="C27" s="1" t="s">
        <v>214</v>
      </c>
      <c r="D27" s="1"/>
      <c r="E27" s="144"/>
      <c r="F27" s="145"/>
      <c r="G27" s="145"/>
      <c r="H27" s="13"/>
    </row>
    <row r="28" spans="1:8" ht="30.75">
      <c r="A28" s="121" t="s">
        <v>234</v>
      </c>
      <c r="B28" s="122" t="s">
        <v>236</v>
      </c>
      <c r="C28" s="1"/>
      <c r="D28" s="1"/>
      <c r="E28" s="144"/>
      <c r="F28" s="145"/>
      <c r="G28" s="145"/>
      <c r="H28" s="11"/>
    </row>
    <row r="29" spans="1:8" s="115" customFormat="1" ht="15">
      <c r="A29" s="121"/>
      <c r="B29" s="124" t="s">
        <v>81</v>
      </c>
      <c r="C29" s="1" t="s">
        <v>214</v>
      </c>
      <c r="D29" s="1"/>
      <c r="E29" s="144"/>
      <c r="F29" s="145"/>
      <c r="G29" s="145"/>
      <c r="H29" s="11"/>
    </row>
    <row r="30" spans="1:8" ht="15" customHeight="1">
      <c r="A30" s="121"/>
      <c r="B30" s="124" t="s">
        <v>219</v>
      </c>
      <c r="C30" s="1" t="s">
        <v>214</v>
      </c>
      <c r="D30" s="1"/>
      <c r="E30" s="144"/>
      <c r="F30" s="145"/>
      <c r="G30" s="145"/>
      <c r="H30" s="11"/>
    </row>
    <row r="31" spans="1:8" ht="15">
      <c r="A31" s="121"/>
      <c r="B31" s="124" t="s">
        <v>220</v>
      </c>
      <c r="C31" s="1" t="s">
        <v>214</v>
      </c>
      <c r="D31" s="1"/>
      <c r="E31" s="144"/>
      <c r="F31" s="145"/>
      <c r="G31" s="145"/>
      <c r="H31" s="11"/>
    </row>
    <row r="32" spans="1:8" ht="30.75">
      <c r="A32" s="121" t="s">
        <v>235</v>
      </c>
      <c r="B32" s="122" t="s">
        <v>243</v>
      </c>
      <c r="C32" s="1"/>
      <c r="D32" s="1"/>
      <c r="E32" s="144"/>
      <c r="F32" s="145"/>
      <c r="G32" s="145"/>
      <c r="H32" s="11"/>
    </row>
    <row r="33" spans="1:8" s="115" customFormat="1" ht="15">
      <c r="A33" s="129"/>
      <c r="B33" s="124" t="s">
        <v>81</v>
      </c>
      <c r="C33" s="1" t="s">
        <v>214</v>
      </c>
      <c r="D33" s="1"/>
      <c r="E33" s="144"/>
      <c r="F33" s="145"/>
      <c r="G33" s="145"/>
      <c r="H33" s="13"/>
    </row>
    <row r="34" spans="1:8" s="115" customFormat="1" ht="15">
      <c r="A34" s="129"/>
      <c r="B34" s="124" t="s">
        <v>219</v>
      </c>
      <c r="C34" s="1" t="s">
        <v>214</v>
      </c>
      <c r="D34" s="1"/>
      <c r="E34" s="144"/>
      <c r="F34" s="145"/>
      <c r="G34" s="145"/>
      <c r="H34" s="13"/>
    </row>
    <row r="35" spans="1:8" ht="15.75" customHeight="1">
      <c r="A35" s="129"/>
      <c r="B35" s="124" t="s">
        <v>220</v>
      </c>
      <c r="C35" s="1" t="s">
        <v>214</v>
      </c>
      <c r="D35" s="1"/>
      <c r="E35" s="144"/>
      <c r="F35" s="145"/>
      <c r="G35" s="145"/>
      <c r="H35" s="13"/>
    </row>
    <row r="36" spans="1:8" ht="15">
      <c r="A36" s="127">
        <v>3</v>
      </c>
      <c r="B36" s="126" t="s">
        <v>237</v>
      </c>
      <c r="C36" s="120"/>
      <c r="D36" s="120"/>
      <c r="E36" s="141"/>
      <c r="F36" s="143"/>
      <c r="G36" s="143"/>
      <c r="H36" s="13"/>
    </row>
    <row r="37" spans="1:8" ht="30" customHeight="1">
      <c r="A37" s="121" t="s">
        <v>129</v>
      </c>
      <c r="B37" s="122" t="s">
        <v>239</v>
      </c>
      <c r="C37" s="1"/>
      <c r="D37" s="1"/>
      <c r="E37" s="144"/>
      <c r="F37" s="145"/>
      <c r="G37" s="145"/>
      <c r="H37" s="11"/>
    </row>
    <row r="38" spans="1:8" ht="15">
      <c r="A38" s="121"/>
      <c r="B38" s="124" t="s">
        <v>81</v>
      </c>
      <c r="C38" s="1" t="s">
        <v>214</v>
      </c>
      <c r="D38" s="1"/>
      <c r="E38" s="144"/>
      <c r="F38" s="145"/>
      <c r="G38" s="145"/>
      <c r="H38" s="11"/>
    </row>
    <row r="39" spans="1:8" ht="18.75" customHeight="1">
      <c r="A39" s="121"/>
      <c r="B39" s="124" t="s">
        <v>219</v>
      </c>
      <c r="C39" s="1" t="s">
        <v>214</v>
      </c>
      <c r="D39" s="1"/>
      <c r="E39" s="144"/>
      <c r="F39" s="145"/>
      <c r="G39" s="145"/>
      <c r="H39" s="11"/>
    </row>
    <row r="40" spans="1:8" ht="15">
      <c r="A40" s="121"/>
      <c r="B40" s="124" t="s">
        <v>220</v>
      </c>
      <c r="C40" s="1" t="s">
        <v>214</v>
      </c>
      <c r="D40" s="1"/>
      <c r="E40" s="144"/>
      <c r="F40" s="145"/>
      <c r="G40" s="145"/>
      <c r="H40" s="11"/>
    </row>
    <row r="41" spans="1:8" ht="30.75">
      <c r="A41" s="121" t="s">
        <v>136</v>
      </c>
      <c r="B41" s="122" t="s">
        <v>240</v>
      </c>
      <c r="C41" s="1"/>
      <c r="D41" s="1"/>
      <c r="E41" s="144"/>
      <c r="F41" s="145"/>
      <c r="G41" s="145"/>
      <c r="H41" s="11"/>
    </row>
    <row r="42" spans="1:8" ht="15">
      <c r="A42" s="121"/>
      <c r="B42" s="124" t="s">
        <v>81</v>
      </c>
      <c r="C42" s="1" t="s">
        <v>214</v>
      </c>
      <c r="D42" s="1"/>
      <c r="E42" s="144"/>
      <c r="F42" s="145"/>
      <c r="G42" s="145"/>
      <c r="H42" s="11"/>
    </row>
    <row r="43" spans="1:8" ht="19.5" customHeight="1">
      <c r="A43" s="121"/>
      <c r="B43" s="124" t="s">
        <v>219</v>
      </c>
      <c r="C43" s="1" t="s">
        <v>214</v>
      </c>
      <c r="D43" s="1"/>
      <c r="E43" s="144"/>
      <c r="F43" s="145"/>
      <c r="G43" s="145"/>
      <c r="H43" s="11"/>
    </row>
    <row r="44" spans="1:8" ht="15" customHeight="1">
      <c r="A44" s="121"/>
      <c r="B44" s="124" t="s">
        <v>220</v>
      </c>
      <c r="C44" s="1" t="s">
        <v>214</v>
      </c>
      <c r="D44" s="1"/>
      <c r="E44" s="144"/>
      <c r="F44" s="145"/>
      <c r="G44" s="145"/>
      <c r="H44" s="11"/>
    </row>
    <row r="45" spans="1:8" ht="31.5" customHeight="1">
      <c r="A45" s="121" t="s">
        <v>241</v>
      </c>
      <c r="B45" s="122" t="s">
        <v>242</v>
      </c>
      <c r="C45" s="1"/>
      <c r="D45" s="1"/>
      <c r="E45" s="144"/>
      <c r="F45" s="145"/>
      <c r="G45" s="145"/>
      <c r="H45" s="11"/>
    </row>
    <row r="46" spans="1:8" ht="17.25" customHeight="1">
      <c r="A46" s="121"/>
      <c r="B46" s="124" t="s">
        <v>81</v>
      </c>
      <c r="C46" s="1" t="s">
        <v>214</v>
      </c>
      <c r="D46" s="1"/>
      <c r="E46" s="144"/>
      <c r="F46" s="145"/>
      <c r="G46" s="145"/>
      <c r="H46" s="11"/>
    </row>
    <row r="47" spans="1:8" ht="17.25" customHeight="1">
      <c r="A47" s="121"/>
      <c r="B47" s="124" t="s">
        <v>219</v>
      </c>
      <c r="C47" s="1" t="s">
        <v>214</v>
      </c>
      <c r="D47" s="1"/>
      <c r="E47" s="144"/>
      <c r="F47" s="145"/>
      <c r="G47" s="145"/>
      <c r="H47" s="11"/>
    </row>
    <row r="48" spans="1:8" ht="17.25" customHeight="1">
      <c r="A48" s="121"/>
      <c r="B48" s="124" t="s">
        <v>220</v>
      </c>
      <c r="C48" s="1" t="s">
        <v>214</v>
      </c>
      <c r="D48" s="1"/>
      <c r="E48" s="144"/>
      <c r="F48" s="145"/>
      <c r="G48" s="145"/>
      <c r="H48" s="11"/>
    </row>
    <row r="49" spans="1:8" ht="15">
      <c r="A49" s="127">
        <v>4</v>
      </c>
      <c r="B49" s="126" t="s">
        <v>244</v>
      </c>
      <c r="C49" s="153"/>
      <c r="D49" s="153"/>
      <c r="E49" s="141"/>
      <c r="F49" s="143"/>
      <c r="G49" s="143"/>
      <c r="H49" s="13"/>
    </row>
    <row r="50" spans="1:8" ht="46.5">
      <c r="A50" s="121">
        <v>4.1</v>
      </c>
      <c r="B50" s="122" t="s">
        <v>245</v>
      </c>
      <c r="C50" s="1"/>
      <c r="D50" s="1"/>
      <c r="E50" s="144"/>
      <c r="F50" s="145"/>
      <c r="G50" s="145"/>
      <c r="H50" s="11"/>
    </row>
    <row r="51" spans="1:8" ht="15">
      <c r="A51" s="121"/>
      <c r="B51" s="124" t="s">
        <v>81</v>
      </c>
      <c r="C51" s="1" t="s">
        <v>214</v>
      </c>
      <c r="D51" s="1"/>
      <c r="E51" s="144"/>
      <c r="F51" s="145"/>
      <c r="G51" s="145"/>
      <c r="H51" s="11"/>
    </row>
    <row r="52" spans="1:8" ht="15">
      <c r="A52" s="121"/>
      <c r="B52" s="124" t="s">
        <v>219</v>
      </c>
      <c r="C52" s="1" t="s">
        <v>214</v>
      </c>
      <c r="D52" s="1"/>
      <c r="E52" s="144"/>
      <c r="F52" s="145"/>
      <c r="G52" s="145"/>
      <c r="H52" s="11"/>
    </row>
    <row r="53" spans="1:8" ht="15">
      <c r="A53" s="121"/>
      <c r="B53" s="124" t="s">
        <v>220</v>
      </c>
      <c r="C53" s="1" t="s">
        <v>214</v>
      </c>
      <c r="D53" s="1"/>
      <c r="E53" s="144"/>
      <c r="F53" s="145"/>
      <c r="G53" s="145"/>
      <c r="H53" s="11"/>
    </row>
    <row r="54" spans="1:8" ht="46.5">
      <c r="A54" s="121">
        <v>4.2</v>
      </c>
      <c r="B54" s="122" t="s">
        <v>246</v>
      </c>
      <c r="C54" s="1"/>
      <c r="D54" s="1"/>
      <c r="E54" s="144"/>
      <c r="F54" s="145"/>
      <c r="G54" s="145"/>
      <c r="H54" s="11"/>
    </row>
    <row r="55" spans="1:9" ht="15">
      <c r="A55" s="121"/>
      <c r="B55" s="124" t="s">
        <v>81</v>
      </c>
      <c r="C55" s="1" t="s">
        <v>214</v>
      </c>
      <c r="D55" s="1"/>
      <c r="E55" s="144"/>
      <c r="F55" s="145"/>
      <c r="G55" s="145"/>
      <c r="H55" s="11"/>
      <c r="I55" s="109"/>
    </row>
    <row r="56" spans="1:8" ht="15">
      <c r="A56" s="121"/>
      <c r="B56" s="124" t="s">
        <v>219</v>
      </c>
      <c r="C56" s="1" t="s">
        <v>214</v>
      </c>
      <c r="D56" s="1"/>
      <c r="E56" s="144"/>
      <c r="F56" s="145"/>
      <c r="G56" s="145"/>
      <c r="H56" s="11"/>
    </row>
    <row r="57" spans="1:8" ht="15">
      <c r="A57" s="121"/>
      <c r="B57" s="124" t="s">
        <v>220</v>
      </c>
      <c r="C57" s="1" t="s">
        <v>214</v>
      </c>
      <c r="D57" s="1"/>
      <c r="E57" s="144"/>
      <c r="F57" s="145"/>
      <c r="G57" s="145"/>
      <c r="H57" s="11"/>
    </row>
    <row r="58" spans="1:8" ht="15">
      <c r="A58" s="127" t="s">
        <v>96</v>
      </c>
      <c r="B58" s="126" t="s">
        <v>190</v>
      </c>
      <c r="C58" s="120"/>
      <c r="D58" s="133"/>
      <c r="E58" s="146"/>
      <c r="F58" s="143"/>
      <c r="G58" s="143"/>
      <c r="H58" s="13"/>
    </row>
    <row r="59" spans="1:8" ht="30.75">
      <c r="A59" s="127">
        <v>1</v>
      </c>
      <c r="B59" s="126" t="s">
        <v>226</v>
      </c>
      <c r="C59" s="120"/>
      <c r="D59" s="120"/>
      <c r="E59" s="141"/>
      <c r="F59" s="143"/>
      <c r="G59" s="143"/>
      <c r="H59" s="13"/>
    </row>
    <row r="60" spans="1:8" ht="15">
      <c r="A60" s="121"/>
      <c r="B60" s="122" t="s">
        <v>194</v>
      </c>
      <c r="C60" s="121" t="s">
        <v>52</v>
      </c>
      <c r="D60" s="1"/>
      <c r="E60" s="144"/>
      <c r="F60" s="145"/>
      <c r="G60" s="145"/>
      <c r="H60" s="11"/>
    </row>
    <row r="61" spans="1:8" ht="15">
      <c r="A61" s="121"/>
      <c r="B61" s="122" t="s">
        <v>215</v>
      </c>
      <c r="C61" s="121" t="s">
        <v>52</v>
      </c>
      <c r="D61" s="33"/>
      <c r="E61" s="147"/>
      <c r="F61" s="145"/>
      <c r="G61" s="145"/>
      <c r="H61" s="11"/>
    </row>
    <row r="62" spans="1:8" ht="15">
      <c r="A62" s="121"/>
      <c r="B62" s="122" t="s">
        <v>207</v>
      </c>
      <c r="C62" s="121" t="s">
        <v>52</v>
      </c>
      <c r="D62" s="1"/>
      <c r="E62" s="144"/>
      <c r="F62" s="145"/>
      <c r="G62" s="145"/>
      <c r="H62" s="11"/>
    </row>
    <row r="63" spans="1:8" ht="15">
      <c r="A63" s="121"/>
      <c r="B63" s="122" t="s">
        <v>92</v>
      </c>
      <c r="C63" s="121" t="s">
        <v>52</v>
      </c>
      <c r="D63" s="1"/>
      <c r="E63" s="144"/>
      <c r="F63" s="145"/>
      <c r="G63" s="145"/>
      <c r="H63" s="11"/>
    </row>
    <row r="64" spans="1:8" ht="15">
      <c r="A64" s="121"/>
      <c r="B64" s="122" t="s">
        <v>223</v>
      </c>
      <c r="C64" s="33" t="s">
        <v>89</v>
      </c>
      <c r="D64" s="33"/>
      <c r="E64" s="147"/>
      <c r="F64" s="145"/>
      <c r="G64" s="145"/>
      <c r="H64" s="11"/>
    </row>
    <row r="65" spans="1:8" ht="15">
      <c r="A65" s="121"/>
      <c r="B65" s="122" t="s">
        <v>224</v>
      </c>
      <c r="C65" s="33" t="s">
        <v>89</v>
      </c>
      <c r="D65" s="1"/>
      <c r="E65" s="144"/>
      <c r="F65" s="145"/>
      <c r="G65" s="145"/>
      <c r="H65" s="11"/>
    </row>
    <row r="66" spans="1:8" ht="15">
      <c r="A66" s="121"/>
      <c r="B66" s="122" t="s">
        <v>225</v>
      </c>
      <c r="C66" s="121" t="s">
        <v>52</v>
      </c>
      <c r="D66" s="1"/>
      <c r="E66" s="144"/>
      <c r="F66" s="145"/>
      <c r="G66" s="145"/>
      <c r="H66" s="11"/>
    </row>
    <row r="67" spans="1:8" ht="15">
      <c r="A67" s="127">
        <v>2</v>
      </c>
      <c r="B67" s="126" t="s">
        <v>208</v>
      </c>
      <c r="C67" s="120"/>
      <c r="D67" s="119"/>
      <c r="E67" s="148"/>
      <c r="F67" s="143"/>
      <c r="G67" s="143"/>
      <c r="H67" s="13"/>
    </row>
    <row r="68" spans="1:9" ht="15">
      <c r="A68" s="127">
        <v>3</v>
      </c>
      <c r="B68" s="126" t="s">
        <v>221</v>
      </c>
      <c r="C68" s="135"/>
      <c r="D68" s="134"/>
      <c r="E68" s="148"/>
      <c r="F68" s="143"/>
      <c r="G68" s="143"/>
      <c r="H68" s="13"/>
      <c r="I68" s="109"/>
    </row>
    <row r="69" spans="1:8" ht="15">
      <c r="A69" s="127">
        <v>4</v>
      </c>
      <c r="B69" s="126" t="s">
        <v>222</v>
      </c>
      <c r="C69" s="137"/>
      <c r="D69" s="136"/>
      <c r="E69" s="148"/>
      <c r="F69" s="143"/>
      <c r="G69" s="143"/>
      <c r="H69" s="13"/>
    </row>
    <row r="70" spans="1:8" ht="15">
      <c r="A70" s="127">
        <v>5</v>
      </c>
      <c r="B70" s="126" t="s">
        <v>247</v>
      </c>
      <c r="C70" s="40"/>
      <c r="D70" s="40"/>
      <c r="E70" s="141"/>
      <c r="F70" s="143"/>
      <c r="G70" s="143"/>
      <c r="H70" s="13"/>
    </row>
    <row r="71" spans="1:8" ht="15">
      <c r="A71" s="179" t="s">
        <v>216</v>
      </c>
      <c r="B71" s="180"/>
      <c r="C71" s="180"/>
      <c r="D71" s="180"/>
      <c r="E71" s="181"/>
      <c r="F71" s="149">
        <f>F9+F58</f>
        <v>0</v>
      </c>
      <c r="G71" s="149">
        <f>G9+G58</f>
        <v>0</v>
      </c>
      <c r="H71" s="132"/>
    </row>
    <row r="72" spans="1:8" ht="15">
      <c r="A72" s="179" t="s">
        <v>252</v>
      </c>
      <c r="B72" s="182"/>
      <c r="C72" s="182"/>
      <c r="D72" s="182"/>
      <c r="E72" s="182"/>
      <c r="F72" s="182"/>
      <c r="G72" s="182"/>
      <c r="H72" s="183"/>
    </row>
    <row r="73" spans="2:9" ht="13.5">
      <c r="B73" s="170" t="s">
        <v>227</v>
      </c>
      <c r="C73" s="170"/>
      <c r="D73" s="170"/>
      <c r="E73" s="170"/>
      <c r="F73" s="170"/>
      <c r="G73" s="170"/>
      <c r="H73" s="170"/>
      <c r="I73" s="109"/>
    </row>
    <row r="74" spans="2:8" ht="13.5">
      <c r="B74" s="171"/>
      <c r="C74" s="171"/>
      <c r="D74" s="171"/>
      <c r="E74" s="171"/>
      <c r="F74" s="171"/>
      <c r="G74" s="171"/>
      <c r="H74" s="171"/>
    </row>
    <row r="75" spans="1:8" ht="15">
      <c r="A75" s="107"/>
      <c r="H75" s="111"/>
    </row>
    <row r="76" ht="15">
      <c r="H76" s="112"/>
    </row>
  </sheetData>
  <sheetProtection/>
  <mergeCells count="16">
    <mergeCell ref="A3:H3"/>
    <mergeCell ref="D7:D8"/>
    <mergeCell ref="E7:E8"/>
    <mergeCell ref="A71:E71"/>
    <mergeCell ref="A72:H72"/>
    <mergeCell ref="A5:H5"/>
    <mergeCell ref="A1:H1"/>
    <mergeCell ref="A2:H2"/>
    <mergeCell ref="A4:H4"/>
    <mergeCell ref="C6:D6"/>
    <mergeCell ref="E6:H6"/>
    <mergeCell ref="B73:H74"/>
    <mergeCell ref="F7:H7"/>
    <mergeCell ref="A7:A8"/>
    <mergeCell ref="B7:B8"/>
    <mergeCell ref="C7:C8"/>
  </mergeCells>
  <printOptions/>
  <pageMargins left="0.5" right="0" top="0.5" bottom="0.5" header="0" footer="0"/>
  <pageSetup horizontalDpi="600" verticalDpi="600" orientation="portrait" paperSize="9" scale="85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6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4.7109375" style="130" customWidth="1"/>
    <col min="2" max="2" width="41.28125" style="107" customWidth="1"/>
    <col min="3" max="3" width="16.8515625" style="107" customWidth="1"/>
    <col min="4" max="4" width="7.00390625" style="130" customWidth="1"/>
    <col min="5" max="5" width="13.7109375" style="151" customWidth="1"/>
    <col min="6" max="6" width="15.57421875" style="107" customWidth="1"/>
    <col min="7" max="7" width="22.140625" style="107" customWidth="1"/>
    <col min="8" max="16384" width="9.140625" style="107" customWidth="1"/>
  </cols>
  <sheetData>
    <row r="1" spans="1:6" ht="15.75" customHeight="1">
      <c r="A1" s="113"/>
      <c r="B1" s="114"/>
      <c r="C1" s="185"/>
      <c r="D1" s="185"/>
      <c r="E1" s="157"/>
      <c r="F1" s="109"/>
    </row>
    <row r="2" spans="1:6" ht="45.75" customHeight="1">
      <c r="A2" s="156" t="s">
        <v>249</v>
      </c>
      <c r="B2" s="156" t="s">
        <v>5</v>
      </c>
      <c r="C2" s="156" t="s">
        <v>248</v>
      </c>
      <c r="D2" s="156" t="s">
        <v>250</v>
      </c>
      <c r="E2" s="140" t="s">
        <v>251</v>
      </c>
      <c r="F2" s="109"/>
    </row>
    <row r="3" spans="1:6" ht="29.25" customHeight="1">
      <c r="A3" s="156" t="s">
        <v>206</v>
      </c>
      <c r="B3" s="15" t="s">
        <v>205</v>
      </c>
      <c r="C3" s="140">
        <f>E3</f>
        <v>38367500</v>
      </c>
      <c r="D3" s="156"/>
      <c r="E3" s="142">
        <v>38367500</v>
      </c>
      <c r="F3" s="108"/>
    </row>
    <row r="4" spans="1:5" ht="30.75">
      <c r="A4" s="123">
        <v>1</v>
      </c>
      <c r="B4" s="126" t="s">
        <v>231</v>
      </c>
      <c r="C4" s="140">
        <f>E4</f>
        <v>4917000</v>
      </c>
      <c r="D4" s="156"/>
      <c r="E4" s="143">
        <v>4917000</v>
      </c>
    </row>
    <row r="5" spans="1:5" s="115" customFormat="1" ht="29.25" customHeight="1">
      <c r="A5" s="121" t="s">
        <v>209</v>
      </c>
      <c r="B5" s="122" t="s">
        <v>213</v>
      </c>
      <c r="C5" s="159">
        <f>E5</f>
        <v>3278000</v>
      </c>
      <c r="D5" s="1"/>
      <c r="E5" s="145">
        <v>3278000</v>
      </c>
    </row>
    <row r="6" spans="1:7" ht="15.75" customHeight="1">
      <c r="A6" s="128"/>
      <c r="B6" s="124" t="s">
        <v>81</v>
      </c>
      <c r="C6" s="159">
        <f aca="true" t="shared" si="0" ref="C6:C65">E6</f>
        <v>1490000</v>
      </c>
      <c r="D6" s="1"/>
      <c r="E6" s="145">
        <v>1490000</v>
      </c>
      <c r="F6" s="154">
        <f>D15+D19+D23+D27+D32+D36+D40+D45+D49</f>
        <v>0</v>
      </c>
      <c r="G6" s="154"/>
    </row>
    <row r="7" spans="1:7" ht="15">
      <c r="A7" s="128"/>
      <c r="B7" s="124" t="s">
        <v>219</v>
      </c>
      <c r="C7" s="159">
        <f t="shared" si="0"/>
        <v>1042999.9999999999</v>
      </c>
      <c r="D7" s="1"/>
      <c r="E7" s="145">
        <v>1042999.9999999999</v>
      </c>
      <c r="F7" s="154">
        <f>D16+D20+D24+D28+D33+D37+D41+D46+D50</f>
        <v>0</v>
      </c>
      <c r="G7" s="154"/>
    </row>
    <row r="8" spans="1:7" ht="15">
      <c r="A8" s="128"/>
      <c r="B8" s="124" t="s">
        <v>0</v>
      </c>
      <c r="C8" s="159">
        <f t="shared" si="0"/>
        <v>745000</v>
      </c>
      <c r="D8" s="1"/>
      <c r="E8" s="145">
        <v>745000</v>
      </c>
      <c r="F8" s="154">
        <f>D17+D21+D25+D29+D34+D38+D42+D47+D51</f>
        <v>0</v>
      </c>
      <c r="G8" s="154"/>
    </row>
    <row r="9" spans="1:253" s="139" customFormat="1" ht="45" customHeight="1">
      <c r="A9" s="138" t="s">
        <v>210</v>
      </c>
      <c r="B9" s="122" t="s">
        <v>230</v>
      </c>
      <c r="C9" s="159">
        <f t="shared" si="0"/>
        <v>1639000</v>
      </c>
      <c r="D9" s="1"/>
      <c r="E9" s="145">
        <v>1639000</v>
      </c>
      <c r="F9" s="154"/>
      <c r="G9" s="154"/>
      <c r="H9" s="1"/>
      <c r="I9" s="117"/>
      <c r="J9" s="11"/>
      <c r="K9" s="11"/>
      <c r="L9" s="138"/>
      <c r="M9" s="122"/>
      <c r="N9" s="1"/>
      <c r="O9" s="1"/>
      <c r="P9" s="117"/>
      <c r="Q9" s="11"/>
      <c r="R9" s="11"/>
      <c r="S9" s="138"/>
      <c r="T9" s="122"/>
      <c r="U9" s="1"/>
      <c r="V9" s="1"/>
      <c r="W9" s="117"/>
      <c r="X9" s="11"/>
      <c r="Y9" s="11"/>
      <c r="Z9" s="138"/>
      <c r="AA9" s="122"/>
      <c r="AB9" s="1"/>
      <c r="AC9" s="1"/>
      <c r="AD9" s="117"/>
      <c r="AE9" s="11"/>
      <c r="AF9" s="11"/>
      <c r="AG9" s="138"/>
      <c r="AH9" s="122"/>
      <c r="AI9" s="1"/>
      <c r="AJ9" s="1"/>
      <c r="AK9" s="117"/>
      <c r="AL9" s="11"/>
      <c r="AM9" s="11"/>
      <c r="AN9" s="138"/>
      <c r="AO9" s="122"/>
      <c r="AP9" s="1"/>
      <c r="AQ9" s="1"/>
      <c r="AR9" s="117"/>
      <c r="AS9" s="11"/>
      <c r="AT9" s="11"/>
      <c r="AU9" s="138"/>
      <c r="AV9" s="122"/>
      <c r="AW9" s="1"/>
      <c r="AX9" s="1"/>
      <c r="AY9" s="117"/>
      <c r="AZ9" s="11"/>
      <c r="BA9" s="11"/>
      <c r="BB9" s="138"/>
      <c r="BC9" s="122"/>
      <c r="BD9" s="1"/>
      <c r="BE9" s="1"/>
      <c r="BF9" s="117"/>
      <c r="BG9" s="11"/>
      <c r="BH9" s="11"/>
      <c r="BI9" s="138"/>
      <c r="BJ9" s="122"/>
      <c r="BK9" s="1"/>
      <c r="BL9" s="1"/>
      <c r="BM9" s="117"/>
      <c r="BN9" s="11"/>
      <c r="BO9" s="11"/>
      <c r="BP9" s="138"/>
      <c r="BQ9" s="122"/>
      <c r="BR9" s="1"/>
      <c r="BS9" s="1"/>
      <c r="BT9" s="117"/>
      <c r="BU9" s="11"/>
      <c r="BV9" s="11"/>
      <c r="BW9" s="138"/>
      <c r="BX9" s="122"/>
      <c r="BY9" s="1"/>
      <c r="BZ9" s="1"/>
      <c r="CA9" s="117"/>
      <c r="CB9" s="11"/>
      <c r="CC9" s="11"/>
      <c r="CD9" s="138"/>
      <c r="CE9" s="122"/>
      <c r="CF9" s="1"/>
      <c r="CG9" s="1"/>
      <c r="CH9" s="117"/>
      <c r="CI9" s="11"/>
      <c r="CJ9" s="11"/>
      <c r="CK9" s="138"/>
      <c r="CL9" s="122"/>
      <c r="CM9" s="1"/>
      <c r="CN9" s="1"/>
      <c r="CO9" s="117"/>
      <c r="CP9" s="11"/>
      <c r="CQ9" s="11"/>
      <c r="CR9" s="138"/>
      <c r="CS9" s="122"/>
      <c r="CT9" s="1"/>
      <c r="CU9" s="1"/>
      <c r="CV9" s="117"/>
      <c r="CW9" s="11"/>
      <c r="CX9" s="11"/>
      <c r="CY9" s="138"/>
      <c r="CZ9" s="122"/>
      <c r="DA9" s="1"/>
      <c r="DB9" s="1"/>
      <c r="DC9" s="117"/>
      <c r="DD9" s="11"/>
      <c r="DE9" s="11"/>
      <c r="DF9" s="138"/>
      <c r="DG9" s="122"/>
      <c r="DH9" s="1"/>
      <c r="DI9" s="1"/>
      <c r="DJ9" s="117"/>
      <c r="DK9" s="11"/>
      <c r="DL9" s="11"/>
      <c r="DM9" s="138"/>
      <c r="DN9" s="122"/>
      <c r="DO9" s="1"/>
      <c r="DP9" s="1"/>
      <c r="DQ9" s="117"/>
      <c r="DR9" s="11"/>
      <c r="DS9" s="11"/>
      <c r="DT9" s="138"/>
      <c r="DU9" s="122"/>
      <c r="DV9" s="1"/>
      <c r="DW9" s="1"/>
      <c r="DX9" s="117"/>
      <c r="DY9" s="11"/>
      <c r="DZ9" s="11"/>
      <c r="EA9" s="138"/>
      <c r="EB9" s="122"/>
      <c r="EC9" s="1"/>
      <c r="ED9" s="1"/>
      <c r="EE9" s="117"/>
      <c r="EF9" s="11"/>
      <c r="EG9" s="11"/>
      <c r="EH9" s="138"/>
      <c r="EI9" s="122"/>
      <c r="EJ9" s="1"/>
      <c r="EK9" s="1"/>
      <c r="EL9" s="117"/>
      <c r="EM9" s="11"/>
      <c r="EN9" s="11"/>
      <c r="EO9" s="138"/>
      <c r="EP9" s="122"/>
      <c r="EQ9" s="1"/>
      <c r="ER9" s="1"/>
      <c r="ES9" s="117"/>
      <c r="ET9" s="11"/>
      <c r="EU9" s="11"/>
      <c r="EV9" s="138"/>
      <c r="EW9" s="122"/>
      <c r="EX9" s="1"/>
      <c r="EY9" s="1"/>
      <c r="EZ9" s="117"/>
      <c r="FA9" s="11"/>
      <c r="FB9" s="11"/>
      <c r="FC9" s="138"/>
      <c r="FD9" s="122"/>
      <c r="FE9" s="1"/>
      <c r="FF9" s="1"/>
      <c r="FG9" s="117"/>
      <c r="FH9" s="11"/>
      <c r="FI9" s="11"/>
      <c r="FJ9" s="138"/>
      <c r="FK9" s="122"/>
      <c r="FL9" s="1"/>
      <c r="FM9" s="1"/>
      <c r="FN9" s="117"/>
      <c r="FO9" s="11"/>
      <c r="FP9" s="11"/>
      <c r="FQ9" s="138"/>
      <c r="FR9" s="122"/>
      <c r="FS9" s="1"/>
      <c r="FT9" s="1"/>
      <c r="FU9" s="117"/>
      <c r="FV9" s="11"/>
      <c r="FW9" s="11"/>
      <c r="FX9" s="138"/>
      <c r="FY9" s="122"/>
      <c r="FZ9" s="1"/>
      <c r="GA9" s="1"/>
      <c r="GB9" s="117"/>
      <c r="GC9" s="11"/>
      <c r="GD9" s="11"/>
      <c r="GE9" s="138"/>
      <c r="GF9" s="122"/>
      <c r="GG9" s="1"/>
      <c r="GH9" s="1"/>
      <c r="GI9" s="117"/>
      <c r="GJ9" s="11"/>
      <c r="GK9" s="11"/>
      <c r="GL9" s="138"/>
      <c r="GM9" s="122"/>
      <c r="GN9" s="1"/>
      <c r="GO9" s="1"/>
      <c r="GP9" s="117"/>
      <c r="GQ9" s="11"/>
      <c r="GR9" s="11"/>
      <c r="GS9" s="138"/>
      <c r="GT9" s="122"/>
      <c r="GU9" s="1"/>
      <c r="GV9" s="1"/>
      <c r="GW9" s="117"/>
      <c r="GX9" s="11"/>
      <c r="GY9" s="11"/>
      <c r="GZ9" s="138"/>
      <c r="HA9" s="122"/>
      <c r="HB9" s="1"/>
      <c r="HC9" s="1"/>
      <c r="HD9" s="117"/>
      <c r="HE9" s="11"/>
      <c r="HF9" s="11"/>
      <c r="HG9" s="138"/>
      <c r="HH9" s="122"/>
      <c r="HI9" s="1"/>
      <c r="HJ9" s="1"/>
      <c r="HK9" s="117"/>
      <c r="HL9" s="11"/>
      <c r="HM9" s="11"/>
      <c r="HN9" s="138"/>
      <c r="HO9" s="122"/>
      <c r="HP9" s="1"/>
      <c r="HQ9" s="1"/>
      <c r="HR9" s="117"/>
      <c r="HS9" s="11"/>
      <c r="HT9" s="11"/>
      <c r="HU9" s="138"/>
      <c r="HV9" s="122"/>
      <c r="HW9" s="1"/>
      <c r="HX9" s="1"/>
      <c r="HY9" s="117"/>
      <c r="HZ9" s="11"/>
      <c r="IA9" s="11"/>
      <c r="IB9" s="138"/>
      <c r="IC9" s="122"/>
      <c r="ID9" s="1"/>
      <c r="IE9" s="1"/>
      <c r="IF9" s="117"/>
      <c r="IG9" s="11"/>
      <c r="IH9" s="11"/>
      <c r="II9" s="138"/>
      <c r="IJ9" s="122"/>
      <c r="IK9" s="1"/>
      <c r="IL9" s="1"/>
      <c r="IM9" s="117"/>
      <c r="IN9" s="11"/>
      <c r="IO9" s="11"/>
      <c r="IP9" s="138"/>
      <c r="IQ9" s="122"/>
      <c r="IR9" s="1"/>
      <c r="IS9" s="1"/>
    </row>
    <row r="10" spans="1:6" ht="15.75" customHeight="1">
      <c r="A10" s="128"/>
      <c r="B10" s="124" t="s">
        <v>81</v>
      </c>
      <c r="C10" s="159">
        <f t="shared" si="0"/>
        <v>745000</v>
      </c>
      <c r="D10" s="1"/>
      <c r="E10" s="145">
        <v>745000</v>
      </c>
      <c r="F10" s="110"/>
    </row>
    <row r="11" spans="1:5" ht="15">
      <c r="A11" s="128"/>
      <c r="B11" s="124" t="s">
        <v>219</v>
      </c>
      <c r="C11" s="159">
        <f t="shared" si="0"/>
        <v>521499.99999999994</v>
      </c>
      <c r="D11" s="1"/>
      <c r="E11" s="145">
        <v>521499.99999999994</v>
      </c>
    </row>
    <row r="12" spans="1:5" ht="15">
      <c r="A12" s="128"/>
      <c r="B12" s="124" t="s">
        <v>220</v>
      </c>
      <c r="C12" s="159">
        <f t="shared" si="0"/>
        <v>372500</v>
      </c>
      <c r="D12" s="1"/>
      <c r="E12" s="145">
        <v>372500</v>
      </c>
    </row>
    <row r="13" spans="1:5" ht="30.75">
      <c r="A13" s="123">
        <v>2</v>
      </c>
      <c r="B13" s="125" t="s">
        <v>232</v>
      </c>
      <c r="C13" s="140">
        <f t="shared" si="0"/>
        <v>13484500</v>
      </c>
      <c r="D13" s="101"/>
      <c r="E13" s="143">
        <v>13484500</v>
      </c>
    </row>
    <row r="14" spans="1:7" s="115" customFormat="1" ht="30.75">
      <c r="A14" s="121" t="s">
        <v>211</v>
      </c>
      <c r="B14" s="122" t="s">
        <v>233</v>
      </c>
      <c r="C14" s="159">
        <f t="shared" si="0"/>
        <v>3278000</v>
      </c>
      <c r="D14" s="1"/>
      <c r="E14" s="145">
        <v>3278000</v>
      </c>
      <c r="F14" s="154"/>
      <c r="G14" s="154"/>
    </row>
    <row r="15" spans="1:7" s="115" customFormat="1" ht="15">
      <c r="A15" s="121"/>
      <c r="B15" s="124" t="s">
        <v>81</v>
      </c>
      <c r="C15" s="159">
        <f t="shared" si="0"/>
        <v>1490000</v>
      </c>
      <c r="D15" s="1"/>
      <c r="E15" s="145">
        <v>1490000</v>
      </c>
      <c r="F15" s="154"/>
      <c r="G15" s="154"/>
    </row>
    <row r="16" spans="1:7" s="115" customFormat="1" ht="15">
      <c r="A16" s="121"/>
      <c r="B16" s="124" t="s">
        <v>219</v>
      </c>
      <c r="C16" s="159">
        <f t="shared" si="0"/>
        <v>1042999.9999999999</v>
      </c>
      <c r="D16" s="1"/>
      <c r="E16" s="145">
        <v>1042999.9999999999</v>
      </c>
      <c r="F16" s="154"/>
      <c r="G16" s="154"/>
    </row>
    <row r="17" spans="1:7" s="115" customFormat="1" ht="15">
      <c r="A17" s="121"/>
      <c r="B17" s="124" t="s">
        <v>220</v>
      </c>
      <c r="C17" s="159">
        <f t="shared" si="0"/>
        <v>745000</v>
      </c>
      <c r="D17" s="1"/>
      <c r="E17" s="145">
        <v>745000</v>
      </c>
      <c r="F17" s="154"/>
      <c r="G17" s="154"/>
    </row>
    <row r="18" spans="1:5" s="115" customFormat="1" ht="46.5">
      <c r="A18" s="121" t="s">
        <v>212</v>
      </c>
      <c r="B18" s="122" t="s">
        <v>238</v>
      </c>
      <c r="C18" s="159">
        <f t="shared" si="0"/>
        <v>3278000</v>
      </c>
      <c r="D18" s="1"/>
      <c r="E18" s="145">
        <v>3278000</v>
      </c>
    </row>
    <row r="19" spans="1:5" ht="15">
      <c r="A19" s="129"/>
      <c r="B19" s="124" t="s">
        <v>81</v>
      </c>
      <c r="C19" s="159">
        <f t="shared" si="0"/>
        <v>1490000</v>
      </c>
      <c r="D19" s="1"/>
      <c r="E19" s="145">
        <v>1490000</v>
      </c>
    </row>
    <row r="20" spans="1:5" ht="15">
      <c r="A20" s="129"/>
      <c r="B20" s="124" t="s">
        <v>219</v>
      </c>
      <c r="C20" s="159">
        <f t="shared" si="0"/>
        <v>1042999.9999999999</v>
      </c>
      <c r="D20" s="1"/>
      <c r="E20" s="145">
        <v>1042999.9999999999</v>
      </c>
    </row>
    <row r="21" spans="1:5" ht="15">
      <c r="A21" s="129"/>
      <c r="B21" s="124" t="s">
        <v>220</v>
      </c>
      <c r="C21" s="159">
        <f t="shared" si="0"/>
        <v>745000</v>
      </c>
      <c r="D21" s="1"/>
      <c r="E21" s="145">
        <v>745000</v>
      </c>
    </row>
    <row r="22" spans="1:5" ht="30.75">
      <c r="A22" s="121" t="s">
        <v>234</v>
      </c>
      <c r="B22" s="122" t="s">
        <v>236</v>
      </c>
      <c r="C22" s="159">
        <f t="shared" si="0"/>
        <v>3650500</v>
      </c>
      <c r="D22" s="1"/>
      <c r="E22" s="145">
        <v>3650500</v>
      </c>
    </row>
    <row r="23" spans="1:5" s="115" customFormat="1" ht="15">
      <c r="A23" s="121"/>
      <c r="B23" s="124" t="s">
        <v>81</v>
      </c>
      <c r="C23" s="159">
        <f t="shared" si="0"/>
        <v>1490000</v>
      </c>
      <c r="D23" s="1"/>
      <c r="E23" s="145">
        <v>1490000</v>
      </c>
    </row>
    <row r="24" spans="1:5" ht="15" customHeight="1">
      <c r="A24" s="121"/>
      <c r="B24" s="124" t="s">
        <v>219</v>
      </c>
      <c r="C24" s="159">
        <f t="shared" si="0"/>
        <v>1042999.9999999999</v>
      </c>
      <c r="D24" s="1"/>
      <c r="E24" s="145">
        <v>1042999.9999999999</v>
      </c>
    </row>
    <row r="25" spans="1:5" ht="15">
      <c r="A25" s="121"/>
      <c r="B25" s="124" t="s">
        <v>220</v>
      </c>
      <c r="C25" s="159">
        <f t="shared" si="0"/>
        <v>1117500</v>
      </c>
      <c r="D25" s="1"/>
      <c r="E25" s="145">
        <v>1117500</v>
      </c>
    </row>
    <row r="26" spans="1:5" ht="30.75">
      <c r="A26" s="121" t="s">
        <v>235</v>
      </c>
      <c r="B26" s="122" t="s">
        <v>243</v>
      </c>
      <c r="C26" s="159">
        <f t="shared" si="0"/>
        <v>3278000</v>
      </c>
      <c r="D26" s="1"/>
      <c r="E26" s="145">
        <v>3278000</v>
      </c>
    </row>
    <row r="27" spans="1:5" s="115" customFormat="1" ht="15">
      <c r="A27" s="129"/>
      <c r="B27" s="124" t="s">
        <v>81</v>
      </c>
      <c r="C27" s="159">
        <f t="shared" si="0"/>
        <v>1490000</v>
      </c>
      <c r="D27" s="1"/>
      <c r="E27" s="145">
        <v>1490000</v>
      </c>
    </row>
    <row r="28" spans="1:5" s="115" customFormat="1" ht="15">
      <c r="A28" s="129"/>
      <c r="B28" s="124" t="s">
        <v>219</v>
      </c>
      <c r="C28" s="159">
        <f t="shared" si="0"/>
        <v>1042999.9999999999</v>
      </c>
      <c r="D28" s="1"/>
      <c r="E28" s="145">
        <v>1042999.9999999999</v>
      </c>
    </row>
    <row r="29" spans="1:5" ht="15.75" customHeight="1">
      <c r="A29" s="129"/>
      <c r="B29" s="124" t="s">
        <v>220</v>
      </c>
      <c r="C29" s="159">
        <f t="shared" si="0"/>
        <v>745000</v>
      </c>
      <c r="D29" s="1"/>
      <c r="E29" s="145">
        <v>745000</v>
      </c>
    </row>
    <row r="30" spans="1:5" ht="15">
      <c r="A30" s="127">
        <v>3</v>
      </c>
      <c r="B30" s="126" t="s">
        <v>237</v>
      </c>
      <c r="C30" s="140">
        <f t="shared" si="0"/>
        <v>10802500</v>
      </c>
      <c r="D30" s="156"/>
      <c r="E30" s="143">
        <v>10802500</v>
      </c>
    </row>
    <row r="31" spans="1:5" ht="30" customHeight="1">
      <c r="A31" s="121" t="s">
        <v>129</v>
      </c>
      <c r="B31" s="122" t="s">
        <v>239</v>
      </c>
      <c r="C31" s="159">
        <f t="shared" si="0"/>
        <v>2756500</v>
      </c>
      <c r="D31" s="1"/>
      <c r="E31" s="145">
        <v>2756500</v>
      </c>
    </row>
    <row r="32" spans="1:5" ht="15">
      <c r="A32" s="121"/>
      <c r="B32" s="124" t="s">
        <v>81</v>
      </c>
      <c r="C32" s="159">
        <f t="shared" si="0"/>
        <v>1490000</v>
      </c>
      <c r="D32" s="1"/>
      <c r="E32" s="145">
        <v>1490000</v>
      </c>
    </row>
    <row r="33" spans="1:5" ht="18.75" customHeight="1">
      <c r="A33" s="121"/>
      <c r="B33" s="124" t="s">
        <v>219</v>
      </c>
      <c r="C33" s="159">
        <f t="shared" si="0"/>
        <v>521499.99999999994</v>
      </c>
      <c r="D33" s="1"/>
      <c r="E33" s="145">
        <v>521499.99999999994</v>
      </c>
    </row>
    <row r="34" spans="1:5" ht="15">
      <c r="A34" s="121"/>
      <c r="B34" s="124" t="s">
        <v>220</v>
      </c>
      <c r="C34" s="159">
        <f t="shared" si="0"/>
        <v>745000</v>
      </c>
      <c r="D34" s="1"/>
      <c r="E34" s="145">
        <v>745000</v>
      </c>
    </row>
    <row r="35" spans="1:5" ht="30.75">
      <c r="A35" s="121" t="s">
        <v>136</v>
      </c>
      <c r="B35" s="122" t="s">
        <v>240</v>
      </c>
      <c r="C35" s="159">
        <f t="shared" si="0"/>
        <v>3501500</v>
      </c>
      <c r="D35" s="1"/>
      <c r="E35" s="145">
        <v>3501500</v>
      </c>
    </row>
    <row r="36" spans="1:5" ht="15">
      <c r="A36" s="121"/>
      <c r="B36" s="124" t="s">
        <v>81</v>
      </c>
      <c r="C36" s="159">
        <f t="shared" si="0"/>
        <v>1490000</v>
      </c>
      <c r="D36" s="1"/>
      <c r="E36" s="145">
        <v>1490000</v>
      </c>
    </row>
    <row r="37" spans="1:5" ht="19.5" customHeight="1">
      <c r="A37" s="121"/>
      <c r="B37" s="124" t="s">
        <v>219</v>
      </c>
      <c r="C37" s="159">
        <f t="shared" si="0"/>
        <v>521499.99999999994</v>
      </c>
      <c r="D37" s="1"/>
      <c r="E37" s="145">
        <v>521499.99999999994</v>
      </c>
    </row>
    <row r="38" spans="1:5" ht="15" customHeight="1">
      <c r="A38" s="121"/>
      <c r="B38" s="124" t="s">
        <v>220</v>
      </c>
      <c r="C38" s="159">
        <f t="shared" si="0"/>
        <v>1490000</v>
      </c>
      <c r="D38" s="1"/>
      <c r="E38" s="145">
        <v>1490000</v>
      </c>
    </row>
    <row r="39" spans="1:5" ht="31.5" customHeight="1">
      <c r="A39" s="121" t="s">
        <v>241</v>
      </c>
      <c r="B39" s="122" t="s">
        <v>242</v>
      </c>
      <c r="C39" s="159">
        <f t="shared" si="0"/>
        <v>4544500</v>
      </c>
      <c r="D39" s="1"/>
      <c r="E39" s="145">
        <v>4544500</v>
      </c>
    </row>
    <row r="40" spans="1:5" ht="17.25" customHeight="1">
      <c r="A40" s="121"/>
      <c r="B40" s="124" t="s">
        <v>81</v>
      </c>
      <c r="C40" s="159">
        <f t="shared" si="0"/>
        <v>1490000</v>
      </c>
      <c r="D40" s="1"/>
      <c r="E40" s="145">
        <v>1490000</v>
      </c>
    </row>
    <row r="41" spans="1:5" ht="17.25" customHeight="1">
      <c r="A41" s="121"/>
      <c r="B41" s="124" t="s">
        <v>219</v>
      </c>
      <c r="C41" s="159">
        <f t="shared" si="0"/>
        <v>1564499.9999999998</v>
      </c>
      <c r="D41" s="1"/>
      <c r="E41" s="145">
        <v>1564499.9999999998</v>
      </c>
    </row>
    <row r="42" spans="1:5" ht="17.25" customHeight="1">
      <c r="A42" s="121"/>
      <c r="B42" s="124" t="s">
        <v>220</v>
      </c>
      <c r="C42" s="159">
        <f t="shared" si="0"/>
        <v>1490000</v>
      </c>
      <c r="D42" s="1"/>
      <c r="E42" s="145">
        <v>1490000</v>
      </c>
    </row>
    <row r="43" spans="1:5" ht="15">
      <c r="A43" s="127">
        <v>4</v>
      </c>
      <c r="B43" s="126" t="s">
        <v>244</v>
      </c>
      <c r="C43" s="140">
        <f t="shared" si="0"/>
        <v>9163500</v>
      </c>
      <c r="D43" s="156"/>
      <c r="E43" s="143">
        <v>9163500</v>
      </c>
    </row>
    <row r="44" spans="1:5" ht="46.5">
      <c r="A44" s="121">
        <v>4.1</v>
      </c>
      <c r="B44" s="122" t="s">
        <v>245</v>
      </c>
      <c r="C44" s="159">
        <f t="shared" si="0"/>
        <v>5662000</v>
      </c>
      <c r="D44" s="1"/>
      <c r="E44" s="145">
        <v>5662000</v>
      </c>
    </row>
    <row r="45" spans="1:5" ht="15">
      <c r="A45" s="121"/>
      <c r="B45" s="124" t="s">
        <v>81</v>
      </c>
      <c r="C45" s="159">
        <f t="shared" si="0"/>
        <v>1490000</v>
      </c>
      <c r="D45" s="1"/>
      <c r="E45" s="145">
        <v>1490000</v>
      </c>
    </row>
    <row r="46" spans="1:5" ht="15">
      <c r="A46" s="121"/>
      <c r="B46" s="124" t="s">
        <v>219</v>
      </c>
      <c r="C46" s="159">
        <f t="shared" si="0"/>
        <v>1564499.9999999998</v>
      </c>
      <c r="D46" s="1"/>
      <c r="E46" s="145">
        <v>1564499.9999999998</v>
      </c>
    </row>
    <row r="47" spans="1:5" ht="15">
      <c r="A47" s="121"/>
      <c r="B47" s="124" t="s">
        <v>220</v>
      </c>
      <c r="C47" s="159">
        <f t="shared" si="0"/>
        <v>2607500</v>
      </c>
      <c r="D47" s="1"/>
      <c r="E47" s="145">
        <v>2607500</v>
      </c>
    </row>
    <row r="48" spans="1:6" ht="46.5">
      <c r="A48" s="121">
        <v>4.2</v>
      </c>
      <c r="B48" s="122" t="s">
        <v>246</v>
      </c>
      <c r="C48" s="159">
        <f t="shared" si="0"/>
        <v>3501500</v>
      </c>
      <c r="D48" s="1"/>
      <c r="E48" s="145">
        <v>3501500</v>
      </c>
      <c r="F48" s="107">
        <v>50000000</v>
      </c>
    </row>
    <row r="49" spans="1:6" ht="15">
      <c r="A49" s="121"/>
      <c r="B49" s="124" t="s">
        <v>81</v>
      </c>
      <c r="C49" s="159">
        <f t="shared" si="0"/>
        <v>1490000</v>
      </c>
      <c r="D49" s="1"/>
      <c r="E49" s="145">
        <v>1490000</v>
      </c>
      <c r="F49" s="109">
        <f>F48-E65</f>
        <v>0</v>
      </c>
    </row>
    <row r="50" spans="1:5" ht="15">
      <c r="A50" s="121"/>
      <c r="B50" s="124" t="s">
        <v>219</v>
      </c>
      <c r="C50" s="159">
        <f t="shared" si="0"/>
        <v>521499.99999999994</v>
      </c>
      <c r="D50" s="1"/>
      <c r="E50" s="145">
        <v>521499.99999999994</v>
      </c>
    </row>
    <row r="51" spans="1:5" ht="15">
      <c r="A51" s="121"/>
      <c r="B51" s="124" t="s">
        <v>220</v>
      </c>
      <c r="C51" s="159">
        <f t="shared" si="0"/>
        <v>1490000</v>
      </c>
      <c r="D51" s="1"/>
      <c r="E51" s="145">
        <v>1490000</v>
      </c>
    </row>
    <row r="52" spans="1:5" ht="15">
      <c r="A52" s="127" t="s">
        <v>96</v>
      </c>
      <c r="B52" s="126" t="s">
        <v>190</v>
      </c>
      <c r="C52" s="140">
        <f t="shared" si="0"/>
        <v>11632500</v>
      </c>
      <c r="D52" s="133"/>
      <c r="E52" s="143">
        <v>11632500</v>
      </c>
    </row>
    <row r="53" spans="1:5" ht="30.75">
      <c r="A53" s="127">
        <v>1</v>
      </c>
      <c r="B53" s="126" t="s">
        <v>226</v>
      </c>
      <c r="C53" s="140">
        <f t="shared" si="0"/>
        <v>6890000</v>
      </c>
      <c r="D53" s="156"/>
      <c r="E53" s="143">
        <v>6890000</v>
      </c>
    </row>
    <row r="54" spans="1:5" ht="15">
      <c r="A54" s="121"/>
      <c r="B54" s="122" t="s">
        <v>194</v>
      </c>
      <c r="C54" s="159">
        <f t="shared" si="0"/>
        <v>500000</v>
      </c>
      <c r="D54" s="1"/>
      <c r="E54" s="145">
        <v>500000</v>
      </c>
    </row>
    <row r="55" spans="1:5" ht="15">
      <c r="A55" s="121"/>
      <c r="B55" s="122" t="s">
        <v>215</v>
      </c>
      <c r="C55" s="159">
        <f t="shared" si="0"/>
        <v>2400000</v>
      </c>
      <c r="D55" s="33"/>
      <c r="E55" s="145">
        <v>2400000</v>
      </c>
    </row>
    <row r="56" spans="1:5" ht="15">
      <c r="A56" s="121"/>
      <c r="B56" s="122" t="s">
        <v>207</v>
      </c>
      <c r="C56" s="159">
        <f t="shared" si="0"/>
        <v>150000</v>
      </c>
      <c r="D56" s="1"/>
      <c r="E56" s="145">
        <v>150000</v>
      </c>
    </row>
    <row r="57" spans="1:5" ht="15">
      <c r="A57" s="121"/>
      <c r="B57" s="122" t="s">
        <v>92</v>
      </c>
      <c r="C57" s="159">
        <f t="shared" si="0"/>
        <v>140000</v>
      </c>
      <c r="D57" s="1"/>
      <c r="E57" s="145">
        <v>140000</v>
      </c>
    </row>
    <row r="58" spans="1:5" ht="15">
      <c r="A58" s="121"/>
      <c r="B58" s="122" t="s">
        <v>223</v>
      </c>
      <c r="C58" s="159">
        <f t="shared" si="0"/>
        <v>1200000</v>
      </c>
      <c r="D58" s="33"/>
      <c r="E58" s="145">
        <v>1200000</v>
      </c>
    </row>
    <row r="59" spans="1:5" ht="15">
      <c r="A59" s="121"/>
      <c r="B59" s="122" t="s">
        <v>224</v>
      </c>
      <c r="C59" s="159">
        <f t="shared" si="0"/>
        <v>1500000</v>
      </c>
      <c r="D59" s="1"/>
      <c r="E59" s="145">
        <v>1500000</v>
      </c>
    </row>
    <row r="60" spans="1:5" ht="15">
      <c r="A60" s="121"/>
      <c r="B60" s="122" t="s">
        <v>225</v>
      </c>
      <c r="C60" s="159">
        <f t="shared" si="0"/>
        <v>1000000</v>
      </c>
      <c r="D60" s="1"/>
      <c r="E60" s="145">
        <v>1000000</v>
      </c>
    </row>
    <row r="61" spans="1:5" ht="15">
      <c r="A61" s="127">
        <v>2</v>
      </c>
      <c r="B61" s="126" t="s">
        <v>208</v>
      </c>
      <c r="C61" s="140">
        <f t="shared" si="0"/>
        <v>242500</v>
      </c>
      <c r="D61" s="155"/>
      <c r="E61" s="143">
        <v>242500</v>
      </c>
    </row>
    <row r="62" spans="1:6" ht="15">
      <c r="A62" s="127">
        <v>3</v>
      </c>
      <c r="B62" s="126" t="s">
        <v>221</v>
      </c>
      <c r="C62" s="140">
        <f t="shared" si="0"/>
        <v>1000000</v>
      </c>
      <c r="D62" s="155"/>
      <c r="E62" s="143">
        <v>1000000</v>
      </c>
      <c r="F62" s="109"/>
    </row>
    <row r="63" spans="1:5" ht="15">
      <c r="A63" s="127">
        <v>4</v>
      </c>
      <c r="B63" s="126" t="s">
        <v>222</v>
      </c>
      <c r="C63" s="140">
        <f t="shared" si="0"/>
        <v>2500000</v>
      </c>
      <c r="D63" s="155"/>
      <c r="E63" s="143">
        <v>2500000</v>
      </c>
    </row>
    <row r="64" spans="1:5" ht="15">
      <c r="A64" s="127">
        <v>5</v>
      </c>
      <c r="B64" s="126" t="s">
        <v>247</v>
      </c>
      <c r="C64" s="140">
        <f t="shared" si="0"/>
        <v>1000000</v>
      </c>
      <c r="D64" s="40"/>
      <c r="E64" s="143">
        <v>1000000</v>
      </c>
    </row>
    <row r="65" spans="1:5" ht="15.75" customHeight="1">
      <c r="A65" s="8"/>
      <c r="B65" s="8" t="s">
        <v>216</v>
      </c>
      <c r="C65" s="140">
        <f t="shared" si="0"/>
        <v>50000000</v>
      </c>
      <c r="D65" s="158"/>
      <c r="E65" s="149">
        <f>E3+E52</f>
        <v>50000000</v>
      </c>
    </row>
    <row r="66" ht="13.5">
      <c r="A66" s="107"/>
    </row>
  </sheetData>
  <sheetProtection/>
  <mergeCells count="1">
    <mergeCell ref="C1:D1"/>
  </mergeCells>
  <printOptions/>
  <pageMargins left="0.5" right="0" top="0.5" bottom="0.5" header="0" footer="0"/>
  <pageSetup horizontalDpi="600" verticalDpi="600" orientation="portrait" paperSize="9" scale="85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H179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6.140625" style="0" customWidth="1"/>
    <col min="2" max="2" width="24.57421875" style="0" customWidth="1"/>
    <col min="3" max="3" width="9.421875" style="0" customWidth="1"/>
    <col min="5" max="5" width="9.421875" style="0" customWidth="1"/>
    <col min="6" max="6" width="11.57421875" style="0" bestFit="1" customWidth="1"/>
    <col min="7" max="7" width="9.8515625" style="0" bestFit="1" customWidth="1"/>
    <col min="9" max="9" width="9.00390625" style="0" customWidth="1"/>
  </cols>
  <sheetData>
    <row r="4" spans="1:8" ht="15">
      <c r="A4" s="1"/>
      <c r="B4" s="2"/>
      <c r="C4" s="187" t="s">
        <v>3</v>
      </c>
      <c r="D4" s="187"/>
      <c r="E4" s="187"/>
      <c r="F4" s="187"/>
      <c r="G4" s="187"/>
      <c r="H4" s="187"/>
    </row>
    <row r="5" spans="1:8" ht="15">
      <c r="A5" s="188" t="s">
        <v>4</v>
      </c>
      <c r="B5" s="188" t="s">
        <v>5</v>
      </c>
      <c r="C5" s="188" t="s">
        <v>6</v>
      </c>
      <c r="D5" s="188" t="s">
        <v>2</v>
      </c>
      <c r="E5" s="189" t="s">
        <v>7</v>
      </c>
      <c r="F5" s="188" t="s">
        <v>8</v>
      </c>
      <c r="G5" s="188"/>
      <c r="H5" s="188"/>
    </row>
    <row r="6" spans="1:8" ht="15">
      <c r="A6" s="188"/>
      <c r="B6" s="188"/>
      <c r="C6" s="188"/>
      <c r="D6" s="188"/>
      <c r="E6" s="189"/>
      <c r="F6" s="3" t="s">
        <v>1</v>
      </c>
      <c r="G6" s="4" t="s">
        <v>9</v>
      </c>
      <c r="H6" s="4" t="s">
        <v>10</v>
      </c>
    </row>
    <row r="7" spans="1:8" ht="30.75">
      <c r="A7" s="5"/>
      <c r="B7" s="5" t="s">
        <v>11</v>
      </c>
      <c r="C7" s="5"/>
      <c r="D7" s="5"/>
      <c r="E7" s="6"/>
      <c r="F7" s="3">
        <f>SUM(F8,F11,F19,F35,F45,F66,F69,F85,F95)</f>
        <v>592090</v>
      </c>
      <c r="G7" s="3">
        <f>SUM(G8,G11,G19,G35,G45,G66,G69,G85,G95)</f>
        <v>400090</v>
      </c>
      <c r="H7" s="4">
        <v>192000</v>
      </c>
    </row>
    <row r="8" spans="1:8" ht="15">
      <c r="A8" s="7">
        <v>1</v>
      </c>
      <c r="B8" s="8" t="s">
        <v>12</v>
      </c>
      <c r="C8" s="5"/>
      <c r="D8" s="5"/>
      <c r="E8" s="4"/>
      <c r="F8" s="9">
        <f>SUM(F9:F10)</f>
        <v>4940</v>
      </c>
      <c r="G8" s="9">
        <f>F8</f>
        <v>4940</v>
      </c>
      <c r="H8" s="9"/>
    </row>
    <row r="9" spans="1:8" ht="15">
      <c r="A9" s="7"/>
      <c r="B9" s="2" t="s">
        <v>13</v>
      </c>
      <c r="C9" s="1" t="s">
        <v>14</v>
      </c>
      <c r="D9" s="1">
        <v>2</v>
      </c>
      <c r="E9" s="10">
        <v>850</v>
      </c>
      <c r="F9" s="11">
        <v>1700</v>
      </c>
      <c r="G9" s="12">
        <f>F9</f>
        <v>1700</v>
      </c>
      <c r="H9" s="13"/>
    </row>
    <row r="10" spans="1:8" ht="15">
      <c r="A10" s="7"/>
      <c r="B10" s="14" t="s">
        <v>15</v>
      </c>
      <c r="C10" s="1" t="s">
        <v>14</v>
      </c>
      <c r="D10" s="1">
        <v>6</v>
      </c>
      <c r="E10" s="10">
        <v>540</v>
      </c>
      <c r="F10" s="11">
        <v>3240</v>
      </c>
      <c r="G10" s="12">
        <f>F10</f>
        <v>3240</v>
      </c>
      <c r="H10" s="13"/>
    </row>
    <row r="11" spans="1:8" ht="30.75">
      <c r="A11" s="7">
        <v>2</v>
      </c>
      <c r="B11" s="15" t="s">
        <v>16</v>
      </c>
      <c r="C11" s="5"/>
      <c r="D11" s="5"/>
      <c r="E11" s="10"/>
      <c r="F11" s="13">
        <f>SUM(F12:F18)</f>
        <v>10330</v>
      </c>
      <c r="G11" s="13">
        <f>F11</f>
        <v>10330</v>
      </c>
      <c r="H11" s="13"/>
    </row>
    <row r="12" spans="1:8" ht="15">
      <c r="A12" s="7"/>
      <c r="B12" s="14" t="s">
        <v>17</v>
      </c>
      <c r="C12" s="16" t="s">
        <v>18</v>
      </c>
      <c r="D12" s="1">
        <v>1</v>
      </c>
      <c r="E12" s="10">
        <v>500</v>
      </c>
      <c r="F12" s="11">
        <v>500</v>
      </c>
      <c r="G12" s="11">
        <f>F12</f>
        <v>500</v>
      </c>
      <c r="H12" s="13"/>
    </row>
    <row r="13" spans="1:8" ht="15">
      <c r="A13" s="7"/>
      <c r="B13" s="17" t="s">
        <v>19</v>
      </c>
      <c r="C13" s="16" t="s">
        <v>18</v>
      </c>
      <c r="D13" s="1">
        <v>100</v>
      </c>
      <c r="E13" s="10">
        <v>1</v>
      </c>
      <c r="F13" s="11">
        <v>100</v>
      </c>
      <c r="G13" s="11">
        <f aca="true" t="shared" si="0" ref="G13:G18">F13</f>
        <v>100</v>
      </c>
      <c r="H13" s="13"/>
    </row>
    <row r="14" spans="1:8" ht="15">
      <c r="A14" s="7"/>
      <c r="B14" s="17" t="s">
        <v>20</v>
      </c>
      <c r="C14" s="16" t="s">
        <v>18</v>
      </c>
      <c r="D14" s="1">
        <v>100</v>
      </c>
      <c r="E14" s="10">
        <v>30</v>
      </c>
      <c r="F14" s="11">
        <v>3000</v>
      </c>
      <c r="G14" s="11">
        <f t="shared" si="0"/>
        <v>3000</v>
      </c>
      <c r="H14" s="13"/>
    </row>
    <row r="15" spans="1:8" ht="30.75">
      <c r="A15" s="7"/>
      <c r="B15" s="17" t="s">
        <v>21</v>
      </c>
      <c r="C15" s="16" t="s">
        <v>22</v>
      </c>
      <c r="D15" s="1">
        <v>10</v>
      </c>
      <c r="E15" s="10">
        <v>40</v>
      </c>
      <c r="F15" s="11">
        <v>400</v>
      </c>
      <c r="G15" s="11">
        <f t="shared" si="0"/>
        <v>400</v>
      </c>
      <c r="H15" s="13"/>
    </row>
    <row r="16" spans="1:8" ht="30.75">
      <c r="A16" s="7"/>
      <c r="B16" s="17" t="s">
        <v>23</v>
      </c>
      <c r="C16" s="18"/>
      <c r="D16" s="1"/>
      <c r="E16" s="10"/>
      <c r="F16" s="11"/>
      <c r="G16" s="11">
        <f t="shared" si="0"/>
        <v>0</v>
      </c>
      <c r="H16" s="13"/>
    </row>
    <row r="17" spans="1:8" ht="15.75">
      <c r="A17" s="7"/>
      <c r="B17" s="19" t="s">
        <v>13</v>
      </c>
      <c r="C17" s="20" t="s">
        <v>14</v>
      </c>
      <c r="D17" s="20">
        <v>3</v>
      </c>
      <c r="E17" s="21">
        <v>850</v>
      </c>
      <c r="F17" s="22">
        <v>2550</v>
      </c>
      <c r="G17" s="11">
        <f t="shared" si="0"/>
        <v>2550</v>
      </c>
      <c r="H17" s="23"/>
    </row>
    <row r="18" spans="1:8" ht="15.75">
      <c r="A18" s="7"/>
      <c r="B18" s="19" t="s">
        <v>15</v>
      </c>
      <c r="C18" s="20" t="s">
        <v>14</v>
      </c>
      <c r="D18" s="20">
        <v>7</v>
      </c>
      <c r="E18" s="21">
        <v>540</v>
      </c>
      <c r="F18" s="22">
        <v>3780</v>
      </c>
      <c r="G18" s="11">
        <f t="shared" si="0"/>
        <v>3780</v>
      </c>
      <c r="H18" s="23"/>
    </row>
    <row r="19" spans="1:8" ht="46.5">
      <c r="A19" s="7">
        <v>3</v>
      </c>
      <c r="B19" s="15" t="s">
        <v>24</v>
      </c>
      <c r="C19" s="5"/>
      <c r="D19" s="5"/>
      <c r="E19" s="10"/>
      <c r="F19" s="13">
        <f>SUM(F20,F24,F28,F32)</f>
        <v>44000</v>
      </c>
      <c r="G19" s="13">
        <f>SUM(G20,G24,G28,G32)</f>
        <v>44000</v>
      </c>
      <c r="H19" s="13"/>
    </row>
    <row r="20" spans="1:8" ht="46.5">
      <c r="A20" s="7">
        <v>3.1</v>
      </c>
      <c r="B20" s="15" t="s">
        <v>25</v>
      </c>
      <c r="C20" s="5"/>
      <c r="D20" s="5">
        <v>25</v>
      </c>
      <c r="E20" s="10"/>
      <c r="F20" s="13">
        <f>SUM(F21:F23)</f>
        <v>11450</v>
      </c>
      <c r="G20" s="13">
        <f aca="true" t="shared" si="1" ref="G20:G27">F20</f>
        <v>11450</v>
      </c>
      <c r="H20" s="13"/>
    </row>
    <row r="21" spans="1:8" ht="15">
      <c r="A21" s="7"/>
      <c r="B21" s="19" t="s">
        <v>13</v>
      </c>
      <c r="C21" s="20" t="s">
        <v>14</v>
      </c>
      <c r="D21" s="20">
        <v>5</v>
      </c>
      <c r="E21" s="21">
        <v>850</v>
      </c>
      <c r="F21" s="22">
        <v>4250</v>
      </c>
      <c r="G21" s="22">
        <f t="shared" si="1"/>
        <v>4250</v>
      </c>
      <c r="H21" s="13"/>
    </row>
    <row r="22" spans="1:8" ht="15">
      <c r="A22" s="7"/>
      <c r="B22" s="19" t="s">
        <v>15</v>
      </c>
      <c r="C22" s="20" t="s">
        <v>14</v>
      </c>
      <c r="D22" s="20">
        <v>10</v>
      </c>
      <c r="E22" s="21">
        <v>540</v>
      </c>
      <c r="F22" s="22">
        <v>5400</v>
      </c>
      <c r="G22" s="22">
        <f t="shared" si="1"/>
        <v>5400</v>
      </c>
      <c r="H22" s="13"/>
    </row>
    <row r="23" spans="1:8" ht="15">
      <c r="A23" s="7"/>
      <c r="B23" s="19" t="s">
        <v>26</v>
      </c>
      <c r="C23" s="20" t="s">
        <v>14</v>
      </c>
      <c r="D23" s="20">
        <v>10</v>
      </c>
      <c r="E23" s="21">
        <v>180</v>
      </c>
      <c r="F23" s="22">
        <f>E23*D23</f>
        <v>1800</v>
      </c>
      <c r="G23" s="22">
        <f t="shared" si="1"/>
        <v>1800</v>
      </c>
      <c r="H23" s="13"/>
    </row>
    <row r="24" spans="1:8" ht="30.75">
      <c r="A24" s="7">
        <v>3.2</v>
      </c>
      <c r="B24" s="15" t="s">
        <v>27</v>
      </c>
      <c r="C24" s="5"/>
      <c r="D24" s="5">
        <v>25</v>
      </c>
      <c r="E24" s="3"/>
      <c r="F24" s="13">
        <f>SUM(F25:F27)</f>
        <v>11450</v>
      </c>
      <c r="G24" s="13">
        <f t="shared" si="1"/>
        <v>11450</v>
      </c>
      <c r="H24" s="13"/>
    </row>
    <row r="25" spans="1:8" ht="15">
      <c r="A25" s="7"/>
      <c r="B25" s="19" t="s">
        <v>13</v>
      </c>
      <c r="C25" s="20" t="s">
        <v>14</v>
      </c>
      <c r="D25" s="20">
        <v>5</v>
      </c>
      <c r="E25" s="21">
        <v>850</v>
      </c>
      <c r="F25" s="22">
        <f>E25*D25</f>
        <v>4250</v>
      </c>
      <c r="G25" s="22">
        <f t="shared" si="1"/>
        <v>4250</v>
      </c>
      <c r="H25" s="13"/>
    </row>
    <row r="26" spans="1:8" ht="15">
      <c r="A26" s="7"/>
      <c r="B26" s="19" t="s">
        <v>15</v>
      </c>
      <c r="C26" s="20" t="s">
        <v>14</v>
      </c>
      <c r="D26" s="20">
        <v>10</v>
      </c>
      <c r="E26" s="21">
        <v>540</v>
      </c>
      <c r="F26" s="22">
        <f>E26*D26</f>
        <v>5400</v>
      </c>
      <c r="G26" s="22">
        <f t="shared" si="1"/>
        <v>5400</v>
      </c>
      <c r="H26" s="13"/>
    </row>
    <row r="27" spans="1:8" ht="15">
      <c r="A27" s="7"/>
      <c r="B27" s="19" t="s">
        <v>26</v>
      </c>
      <c r="C27" s="20" t="s">
        <v>14</v>
      </c>
      <c r="D27" s="20">
        <v>10</v>
      </c>
      <c r="E27" s="21">
        <v>180</v>
      </c>
      <c r="F27" s="22">
        <f>E27*D27</f>
        <v>1800</v>
      </c>
      <c r="G27" s="22">
        <f t="shared" si="1"/>
        <v>1800</v>
      </c>
      <c r="H27" s="24"/>
    </row>
    <row r="28" spans="1:8" ht="78">
      <c r="A28" s="7">
        <v>3.3</v>
      </c>
      <c r="B28" s="15" t="s">
        <v>28</v>
      </c>
      <c r="C28" s="5"/>
      <c r="D28" s="5">
        <v>25</v>
      </c>
      <c r="E28" s="3"/>
      <c r="F28" s="13">
        <f>SUM(F29:F31)</f>
        <v>11450</v>
      </c>
      <c r="G28" s="13">
        <f>SUM(G29:G31)</f>
        <v>11450</v>
      </c>
      <c r="H28" s="13"/>
    </row>
    <row r="29" spans="1:8" ht="15">
      <c r="A29" s="7"/>
      <c r="B29" s="19" t="s">
        <v>13</v>
      </c>
      <c r="C29" s="20" t="s">
        <v>14</v>
      </c>
      <c r="D29" s="20">
        <v>5</v>
      </c>
      <c r="E29" s="21">
        <v>850</v>
      </c>
      <c r="F29" s="22">
        <f>E29*D29</f>
        <v>4250</v>
      </c>
      <c r="G29" s="22">
        <f>F29</f>
        <v>4250</v>
      </c>
      <c r="H29" s="13"/>
    </row>
    <row r="30" spans="1:8" ht="15">
      <c r="A30" s="7"/>
      <c r="B30" s="19" t="s">
        <v>15</v>
      </c>
      <c r="C30" s="20" t="s">
        <v>14</v>
      </c>
      <c r="D30" s="20">
        <v>10</v>
      </c>
      <c r="E30" s="21">
        <v>540</v>
      </c>
      <c r="F30" s="22">
        <f>E30*D30</f>
        <v>5400</v>
      </c>
      <c r="G30" s="22">
        <f>F30</f>
        <v>5400</v>
      </c>
      <c r="H30" s="13"/>
    </row>
    <row r="31" spans="1:8" ht="15">
      <c r="A31" s="7"/>
      <c r="B31" s="19" t="s">
        <v>26</v>
      </c>
      <c r="C31" s="20" t="s">
        <v>14</v>
      </c>
      <c r="D31" s="20">
        <v>10</v>
      </c>
      <c r="E31" s="21">
        <v>180</v>
      </c>
      <c r="F31" s="22">
        <f>E31*D31</f>
        <v>1800</v>
      </c>
      <c r="G31" s="22">
        <f>F31</f>
        <v>1800</v>
      </c>
      <c r="H31" s="13"/>
    </row>
    <row r="32" spans="1:8" ht="46.5">
      <c r="A32" s="7">
        <v>3.4</v>
      </c>
      <c r="B32" s="15" t="s">
        <v>24</v>
      </c>
      <c r="C32" s="5"/>
      <c r="D32" s="5">
        <v>15</v>
      </c>
      <c r="E32" s="3"/>
      <c r="F32" s="13">
        <f>SUM(F33:F34)</f>
        <v>9650</v>
      </c>
      <c r="G32" s="13">
        <f>SUM(G33:G34)</f>
        <v>9650</v>
      </c>
      <c r="H32" s="13"/>
    </row>
    <row r="33" spans="1:8" ht="15">
      <c r="A33" s="7"/>
      <c r="B33" s="19" t="s">
        <v>13</v>
      </c>
      <c r="C33" s="20" t="s">
        <v>14</v>
      </c>
      <c r="D33" s="20">
        <v>5</v>
      </c>
      <c r="E33" s="21">
        <v>850</v>
      </c>
      <c r="F33" s="22">
        <v>4250</v>
      </c>
      <c r="G33" s="22">
        <v>4250</v>
      </c>
      <c r="H33" s="13"/>
    </row>
    <row r="34" spans="1:8" ht="15">
      <c r="A34" s="7"/>
      <c r="B34" s="19" t="s">
        <v>15</v>
      </c>
      <c r="C34" s="20" t="s">
        <v>14</v>
      </c>
      <c r="D34" s="20">
        <v>10</v>
      </c>
      <c r="E34" s="21">
        <v>540</v>
      </c>
      <c r="F34" s="22">
        <v>5400</v>
      </c>
      <c r="G34" s="22">
        <v>5400</v>
      </c>
      <c r="H34" s="13"/>
    </row>
    <row r="35" spans="1:8" ht="15">
      <c r="A35" s="7">
        <v>4</v>
      </c>
      <c r="B35" s="25" t="s">
        <v>29</v>
      </c>
      <c r="C35" s="26"/>
      <c r="D35" s="12"/>
      <c r="E35" s="10"/>
      <c r="F35" s="13">
        <f>SUM(F36,F41)</f>
        <v>76300</v>
      </c>
      <c r="G35" s="13">
        <f>SUM(G36,G41)</f>
        <v>76300</v>
      </c>
      <c r="H35" s="13"/>
    </row>
    <row r="36" spans="1:8" ht="15.75">
      <c r="A36" s="7">
        <v>4.1</v>
      </c>
      <c r="B36" s="27" t="s">
        <v>30</v>
      </c>
      <c r="C36" s="5"/>
      <c r="D36" s="5"/>
      <c r="E36" s="10"/>
      <c r="F36" s="13">
        <f>SUM(F37:F40)</f>
        <v>46200</v>
      </c>
      <c r="G36" s="13">
        <f>SUM(G37:G40)</f>
        <v>46200</v>
      </c>
      <c r="H36" s="13"/>
    </row>
    <row r="37" spans="1:8" ht="15">
      <c r="A37" s="7"/>
      <c r="B37" s="14" t="s">
        <v>31</v>
      </c>
      <c r="C37" s="1" t="s">
        <v>14</v>
      </c>
      <c r="D37" s="1">
        <v>12</v>
      </c>
      <c r="E37" s="10">
        <v>850</v>
      </c>
      <c r="F37" s="11">
        <f>E37*D37</f>
        <v>10200</v>
      </c>
      <c r="G37" s="11">
        <f>F37</f>
        <v>10200</v>
      </c>
      <c r="H37" s="13"/>
    </row>
    <row r="38" spans="1:8" ht="15">
      <c r="A38" s="7"/>
      <c r="B38" s="14" t="s">
        <v>32</v>
      </c>
      <c r="C38" s="1" t="s">
        <v>14</v>
      </c>
      <c r="D38" s="1">
        <v>50</v>
      </c>
      <c r="E38" s="10">
        <v>540</v>
      </c>
      <c r="F38" s="11">
        <f>E38*D38</f>
        <v>27000</v>
      </c>
      <c r="G38" s="11">
        <f>F38</f>
        <v>27000</v>
      </c>
      <c r="H38" s="13"/>
    </row>
    <row r="39" spans="1:8" ht="15">
      <c r="A39" s="7"/>
      <c r="B39" s="14" t="s">
        <v>0</v>
      </c>
      <c r="C39" s="1" t="s">
        <v>14</v>
      </c>
      <c r="D39" s="1">
        <v>20</v>
      </c>
      <c r="E39" s="10">
        <v>270</v>
      </c>
      <c r="F39" s="11">
        <f>E39*D39</f>
        <v>5400</v>
      </c>
      <c r="G39" s="11">
        <f>F39</f>
        <v>5400</v>
      </c>
      <c r="H39" s="13"/>
    </row>
    <row r="40" spans="1:8" ht="15">
      <c r="A40" s="7"/>
      <c r="B40" s="14" t="s">
        <v>26</v>
      </c>
      <c r="C40" s="1" t="s">
        <v>14</v>
      </c>
      <c r="D40" s="1">
        <v>20</v>
      </c>
      <c r="E40" s="10">
        <v>180</v>
      </c>
      <c r="F40" s="11">
        <f>E40*D40</f>
        <v>3600</v>
      </c>
      <c r="G40" s="11">
        <f>F40</f>
        <v>3600</v>
      </c>
      <c r="H40" s="13"/>
    </row>
    <row r="41" spans="1:8" ht="15.75">
      <c r="A41" s="28">
        <v>4.2</v>
      </c>
      <c r="B41" s="29" t="s">
        <v>33</v>
      </c>
      <c r="C41" s="5"/>
      <c r="D41" s="5"/>
      <c r="E41" s="3"/>
      <c r="F41" s="13">
        <f>SUM(F42:F44)</f>
        <v>30100</v>
      </c>
      <c r="G41" s="13">
        <f>SUM(G42:G44)</f>
        <v>30100</v>
      </c>
      <c r="H41" s="13"/>
    </row>
    <row r="42" spans="1:8" ht="15">
      <c r="A42" s="7"/>
      <c r="B42" s="14" t="s">
        <v>31</v>
      </c>
      <c r="C42" s="1" t="s">
        <v>14</v>
      </c>
      <c r="D42" s="1">
        <v>10</v>
      </c>
      <c r="E42" s="10">
        <v>850</v>
      </c>
      <c r="F42" s="11">
        <v>8500</v>
      </c>
      <c r="G42" s="11">
        <v>8500</v>
      </c>
      <c r="H42" s="13"/>
    </row>
    <row r="43" spans="1:8" ht="15">
      <c r="A43" s="7"/>
      <c r="B43" s="14" t="s">
        <v>32</v>
      </c>
      <c r="C43" s="1" t="s">
        <v>14</v>
      </c>
      <c r="D43" s="1">
        <v>10</v>
      </c>
      <c r="E43" s="10">
        <v>540</v>
      </c>
      <c r="F43" s="11">
        <v>5400</v>
      </c>
      <c r="G43" s="11">
        <v>5400</v>
      </c>
      <c r="H43" s="13"/>
    </row>
    <row r="44" spans="1:8" ht="15">
      <c r="A44" s="7"/>
      <c r="B44" s="14" t="s">
        <v>0</v>
      </c>
      <c r="C44" s="1" t="s">
        <v>14</v>
      </c>
      <c r="D44" s="1">
        <v>60</v>
      </c>
      <c r="E44" s="10">
        <v>270</v>
      </c>
      <c r="F44" s="11">
        <v>16200</v>
      </c>
      <c r="G44" s="11">
        <v>16200</v>
      </c>
      <c r="H44" s="13"/>
    </row>
    <row r="45" spans="1:8" ht="30.75">
      <c r="A45" s="28">
        <v>5</v>
      </c>
      <c r="B45" s="8" t="s">
        <v>34</v>
      </c>
      <c r="C45" s="5"/>
      <c r="D45" s="5"/>
      <c r="E45" s="3"/>
      <c r="F45" s="13">
        <f>SUM(F46,F51,F57)</f>
        <v>369390</v>
      </c>
      <c r="G45" s="13">
        <f>SUM(G46,G51,G57)</f>
        <v>177390</v>
      </c>
      <c r="H45" s="13">
        <f>H51</f>
        <v>192000</v>
      </c>
    </row>
    <row r="46" spans="1:8" ht="15.75">
      <c r="A46" s="28" t="s">
        <v>35</v>
      </c>
      <c r="B46" s="8" t="s">
        <v>36</v>
      </c>
      <c r="C46" s="5"/>
      <c r="D46" s="5"/>
      <c r="E46" s="3"/>
      <c r="F46" s="13">
        <f>SUM(F47:F50)</f>
        <v>10140</v>
      </c>
      <c r="G46" s="13">
        <f>SUM(G47:G50)</f>
        <v>10140</v>
      </c>
      <c r="H46" s="13"/>
    </row>
    <row r="47" spans="1:8" ht="15">
      <c r="A47" s="30"/>
      <c r="B47" s="17" t="s">
        <v>31</v>
      </c>
      <c r="C47" s="1" t="s">
        <v>14</v>
      </c>
      <c r="D47" s="1">
        <v>2</v>
      </c>
      <c r="E47" s="10">
        <v>850</v>
      </c>
      <c r="F47" s="11">
        <v>1700</v>
      </c>
      <c r="G47" s="11">
        <v>1700</v>
      </c>
      <c r="H47" s="11"/>
    </row>
    <row r="48" spans="1:8" ht="15">
      <c r="A48" s="31"/>
      <c r="B48" s="17" t="s">
        <v>37</v>
      </c>
      <c r="C48" s="1" t="s">
        <v>14</v>
      </c>
      <c r="D48" s="1">
        <v>6</v>
      </c>
      <c r="E48" s="10">
        <v>540</v>
      </c>
      <c r="F48" s="11">
        <v>3240</v>
      </c>
      <c r="G48" s="11">
        <v>3240</v>
      </c>
      <c r="H48" s="11"/>
    </row>
    <row r="49" spans="1:8" ht="15">
      <c r="A49" s="31"/>
      <c r="B49" s="17" t="s">
        <v>38</v>
      </c>
      <c r="C49" s="1" t="s">
        <v>22</v>
      </c>
      <c r="D49" s="1">
        <v>2</v>
      </c>
      <c r="E49" s="10">
        <v>2000</v>
      </c>
      <c r="F49" s="11">
        <v>4000</v>
      </c>
      <c r="G49" s="11">
        <v>4000</v>
      </c>
      <c r="H49" s="11"/>
    </row>
    <row r="50" spans="1:8" ht="30.75">
      <c r="A50" s="31"/>
      <c r="B50" s="17" t="s">
        <v>39</v>
      </c>
      <c r="C50" s="1" t="s">
        <v>40</v>
      </c>
      <c r="D50" s="1">
        <v>4</v>
      </c>
      <c r="E50" s="10">
        <v>300</v>
      </c>
      <c r="F50" s="11">
        <v>1200</v>
      </c>
      <c r="G50" s="11">
        <v>1200</v>
      </c>
      <c r="H50" s="11"/>
    </row>
    <row r="51" spans="1:8" ht="15.75">
      <c r="A51" s="28" t="s">
        <v>41</v>
      </c>
      <c r="B51" s="8" t="s">
        <v>42</v>
      </c>
      <c r="C51" s="5"/>
      <c r="D51" s="5"/>
      <c r="E51" s="3"/>
      <c r="F51" s="13">
        <f>G51+H51</f>
        <v>352150</v>
      </c>
      <c r="G51" s="13">
        <f>SUM(G52:G55)</f>
        <v>160150</v>
      </c>
      <c r="H51" s="13">
        <f>H56</f>
        <v>192000</v>
      </c>
    </row>
    <row r="52" spans="1:8" ht="46.5">
      <c r="A52" s="28"/>
      <c r="B52" s="32" t="s">
        <v>43</v>
      </c>
      <c r="C52" s="33" t="s">
        <v>44</v>
      </c>
      <c r="D52" s="34">
        <v>6750</v>
      </c>
      <c r="E52" s="35">
        <v>4</v>
      </c>
      <c r="F52" s="36">
        <v>27000</v>
      </c>
      <c r="G52" s="36">
        <f>F52</f>
        <v>27000</v>
      </c>
      <c r="H52" s="37"/>
    </row>
    <row r="53" spans="1:8" ht="30.75">
      <c r="A53" s="28"/>
      <c r="B53" s="32" t="s">
        <v>45</v>
      </c>
      <c r="C53" s="33" t="s">
        <v>40</v>
      </c>
      <c r="D53" s="33">
        <v>90</v>
      </c>
      <c r="E53" s="35">
        <v>300</v>
      </c>
      <c r="F53" s="36">
        <v>27000</v>
      </c>
      <c r="G53" s="36">
        <f>F53</f>
        <v>27000</v>
      </c>
      <c r="H53" s="37"/>
    </row>
    <row r="54" spans="1:8" ht="15">
      <c r="A54" s="7"/>
      <c r="B54" s="14" t="s">
        <v>31</v>
      </c>
      <c r="C54" s="1" t="s">
        <v>14</v>
      </c>
      <c r="D54" s="1">
        <v>55</v>
      </c>
      <c r="E54" s="10">
        <v>850</v>
      </c>
      <c r="F54" s="11">
        <f>E54*D54</f>
        <v>46750</v>
      </c>
      <c r="G54" s="11">
        <f>F54</f>
        <v>46750</v>
      </c>
      <c r="H54" s="13"/>
    </row>
    <row r="55" spans="1:8" ht="15">
      <c r="A55" s="7"/>
      <c r="B55" s="14" t="s">
        <v>32</v>
      </c>
      <c r="C55" s="1" t="s">
        <v>14</v>
      </c>
      <c r="D55" s="1">
        <v>110</v>
      </c>
      <c r="E55" s="10">
        <v>540</v>
      </c>
      <c r="F55" s="11">
        <f>E55*D55</f>
        <v>59400</v>
      </c>
      <c r="G55" s="11">
        <f>F55</f>
        <v>59400</v>
      </c>
      <c r="H55" s="13"/>
    </row>
    <row r="56" spans="1:8" ht="46.5">
      <c r="A56" s="7"/>
      <c r="B56" s="14" t="s">
        <v>46</v>
      </c>
      <c r="C56" s="1" t="s">
        <v>14</v>
      </c>
      <c r="D56" s="1">
        <v>1200</v>
      </c>
      <c r="E56" s="10">
        <v>160</v>
      </c>
      <c r="F56" s="11"/>
      <c r="G56" s="11"/>
      <c r="H56" s="11">
        <v>192000</v>
      </c>
    </row>
    <row r="57" spans="1:8" ht="15">
      <c r="A57" s="7" t="s">
        <v>47</v>
      </c>
      <c r="B57" s="15" t="s">
        <v>48</v>
      </c>
      <c r="C57" s="1"/>
      <c r="D57" s="1"/>
      <c r="E57" s="10"/>
      <c r="F57" s="13">
        <f>SUM(F58:F65)</f>
        <v>7100</v>
      </c>
      <c r="G57" s="13">
        <f>SUM(G58:G65)</f>
        <v>7100</v>
      </c>
      <c r="H57" s="13"/>
    </row>
    <row r="58" spans="1:8" ht="15">
      <c r="A58" s="7"/>
      <c r="B58" s="14" t="s">
        <v>49</v>
      </c>
      <c r="C58" s="1" t="s">
        <v>50</v>
      </c>
      <c r="D58" s="1">
        <v>10</v>
      </c>
      <c r="E58" s="10">
        <v>50</v>
      </c>
      <c r="F58" s="11">
        <v>500</v>
      </c>
      <c r="G58" s="11">
        <v>500</v>
      </c>
      <c r="H58" s="38"/>
    </row>
    <row r="59" spans="1:8" ht="15">
      <c r="A59" s="7"/>
      <c r="B59" s="14" t="s">
        <v>51</v>
      </c>
      <c r="C59" s="1" t="s">
        <v>52</v>
      </c>
      <c r="D59" s="1">
        <v>30</v>
      </c>
      <c r="E59" s="10">
        <v>10</v>
      </c>
      <c r="F59" s="11">
        <v>300</v>
      </c>
      <c r="G59" s="11">
        <v>300</v>
      </c>
      <c r="H59" s="38"/>
    </row>
    <row r="60" spans="1:8" ht="15">
      <c r="A60" s="7"/>
      <c r="B60" s="14" t="s">
        <v>53</v>
      </c>
      <c r="C60" s="1" t="s">
        <v>52</v>
      </c>
      <c r="D60" s="1">
        <v>30</v>
      </c>
      <c r="E60" s="10">
        <v>50</v>
      </c>
      <c r="F60" s="11">
        <v>1500</v>
      </c>
      <c r="G60" s="11">
        <v>1500</v>
      </c>
      <c r="H60" s="38"/>
    </row>
    <row r="61" spans="1:8" ht="15">
      <c r="A61" s="7"/>
      <c r="B61" s="14" t="s">
        <v>54</v>
      </c>
      <c r="C61" s="1" t="s">
        <v>52</v>
      </c>
      <c r="D61" s="1">
        <v>30</v>
      </c>
      <c r="E61" s="10">
        <v>20</v>
      </c>
      <c r="F61" s="11">
        <v>600</v>
      </c>
      <c r="G61" s="11">
        <v>600</v>
      </c>
      <c r="H61" s="38"/>
    </row>
    <row r="62" spans="1:8" ht="30.75">
      <c r="A62" s="7"/>
      <c r="B62" s="14" t="s">
        <v>55</v>
      </c>
      <c r="C62" s="1" t="s">
        <v>56</v>
      </c>
      <c r="D62" s="1">
        <v>1</v>
      </c>
      <c r="E62" s="10">
        <v>1000</v>
      </c>
      <c r="F62" s="11">
        <v>1000</v>
      </c>
      <c r="G62" s="11">
        <v>1000</v>
      </c>
      <c r="H62" s="38"/>
    </row>
    <row r="63" spans="1:8" ht="30.75">
      <c r="A63" s="7"/>
      <c r="B63" s="14" t="s">
        <v>57</v>
      </c>
      <c r="C63" s="1" t="s">
        <v>22</v>
      </c>
      <c r="D63" s="1">
        <v>1</v>
      </c>
      <c r="E63" s="10">
        <v>400</v>
      </c>
      <c r="F63" s="11">
        <v>400</v>
      </c>
      <c r="G63" s="11">
        <v>400</v>
      </c>
      <c r="H63" s="38"/>
    </row>
    <row r="64" spans="1:8" ht="15">
      <c r="A64" s="7"/>
      <c r="B64" s="14" t="s">
        <v>58</v>
      </c>
      <c r="C64" s="1" t="s">
        <v>59</v>
      </c>
      <c r="D64" s="1">
        <v>1</v>
      </c>
      <c r="E64" s="10">
        <v>2000</v>
      </c>
      <c r="F64" s="11">
        <v>2000</v>
      </c>
      <c r="G64" s="11">
        <v>2000</v>
      </c>
      <c r="H64" s="38"/>
    </row>
    <row r="65" spans="1:8" ht="30.75">
      <c r="A65" s="7"/>
      <c r="B65" s="14" t="s">
        <v>60</v>
      </c>
      <c r="C65" s="1" t="s">
        <v>22</v>
      </c>
      <c r="D65" s="1">
        <v>4</v>
      </c>
      <c r="E65" s="10">
        <v>200</v>
      </c>
      <c r="F65" s="11">
        <v>800</v>
      </c>
      <c r="G65" s="11">
        <v>800</v>
      </c>
      <c r="H65" s="38"/>
    </row>
    <row r="66" spans="1:8" ht="46.5">
      <c r="A66" s="7">
        <v>6</v>
      </c>
      <c r="B66" s="8" t="s">
        <v>61</v>
      </c>
      <c r="C66" s="5"/>
      <c r="D66" s="5"/>
      <c r="E66" s="10"/>
      <c r="F66" s="13">
        <f>SUM(F67:F68)</f>
        <v>9650</v>
      </c>
      <c r="G66" s="13">
        <f>SUM(G67:G68)</f>
        <v>9650</v>
      </c>
      <c r="H66" s="13"/>
    </row>
    <row r="67" spans="1:8" ht="15">
      <c r="A67" s="7"/>
      <c r="B67" s="14" t="s">
        <v>31</v>
      </c>
      <c r="C67" s="1" t="s">
        <v>14</v>
      </c>
      <c r="D67" s="1">
        <v>5</v>
      </c>
      <c r="E67" s="10">
        <v>850</v>
      </c>
      <c r="F67" s="11">
        <f>E67*D67</f>
        <v>4250</v>
      </c>
      <c r="G67" s="11">
        <v>4250</v>
      </c>
      <c r="H67" s="13"/>
    </row>
    <row r="68" spans="1:8" ht="15">
      <c r="A68" s="7"/>
      <c r="B68" s="14" t="s">
        <v>37</v>
      </c>
      <c r="C68" s="1" t="s">
        <v>14</v>
      </c>
      <c r="D68" s="1">
        <v>10</v>
      </c>
      <c r="E68" s="10">
        <v>540</v>
      </c>
      <c r="F68" s="11">
        <v>5400</v>
      </c>
      <c r="G68" s="11">
        <v>5400</v>
      </c>
      <c r="H68" s="13"/>
    </row>
    <row r="69" spans="1:8" ht="46.5">
      <c r="A69" s="7">
        <v>7</v>
      </c>
      <c r="B69" s="15" t="s">
        <v>62</v>
      </c>
      <c r="C69" s="5"/>
      <c r="D69" s="7"/>
      <c r="E69" s="39"/>
      <c r="F69" s="13">
        <f>SUM(F70,F73,F82)</f>
        <v>42480</v>
      </c>
      <c r="G69" s="13">
        <f>F69</f>
        <v>42480</v>
      </c>
      <c r="H69" s="13"/>
    </row>
    <row r="70" spans="1:8" ht="62.25">
      <c r="A70" s="5" t="s">
        <v>63</v>
      </c>
      <c r="B70" s="15" t="s">
        <v>64</v>
      </c>
      <c r="C70" s="40"/>
      <c r="D70" s="40"/>
      <c r="E70" s="41"/>
      <c r="F70" s="13">
        <f>SUM(F71:F72)</f>
        <v>20000</v>
      </c>
      <c r="G70" s="13">
        <f>SUM(G71:G72)</f>
        <v>20000</v>
      </c>
      <c r="H70" s="37"/>
    </row>
    <row r="71" spans="1:8" ht="15">
      <c r="A71" s="1"/>
      <c r="B71" s="14" t="s">
        <v>65</v>
      </c>
      <c r="C71" s="26" t="s">
        <v>66</v>
      </c>
      <c r="D71" s="26">
        <v>3</v>
      </c>
      <c r="E71" s="42">
        <v>5000</v>
      </c>
      <c r="F71" s="11">
        <v>15000</v>
      </c>
      <c r="G71" s="11">
        <v>15000</v>
      </c>
      <c r="H71" s="37"/>
    </row>
    <row r="72" spans="1:8" ht="15">
      <c r="A72" s="7"/>
      <c r="B72" s="14" t="s">
        <v>67</v>
      </c>
      <c r="C72" s="26" t="s">
        <v>66</v>
      </c>
      <c r="D72" s="26">
        <v>1</v>
      </c>
      <c r="E72" s="42">
        <v>5000</v>
      </c>
      <c r="F72" s="11">
        <v>5000</v>
      </c>
      <c r="G72" s="11">
        <v>5000</v>
      </c>
      <c r="H72" s="37"/>
    </row>
    <row r="73" spans="1:8" ht="30.75">
      <c r="A73" s="5" t="s">
        <v>68</v>
      </c>
      <c r="B73" s="15" t="s">
        <v>69</v>
      </c>
      <c r="C73" s="40"/>
      <c r="D73" s="40"/>
      <c r="E73" s="41"/>
      <c r="F73" s="13">
        <f>SUM(F74:F81)</f>
        <v>11130</v>
      </c>
      <c r="G73" s="13">
        <f>SUM(G74:G81)</f>
        <v>11130</v>
      </c>
      <c r="H73" s="37"/>
    </row>
    <row r="74" spans="1:8" ht="15">
      <c r="A74" s="1"/>
      <c r="B74" s="14" t="s">
        <v>70</v>
      </c>
      <c r="C74" s="26" t="s">
        <v>71</v>
      </c>
      <c r="D74" s="26"/>
      <c r="E74" s="43">
        <v>4400</v>
      </c>
      <c r="F74" s="11">
        <v>4400</v>
      </c>
      <c r="G74" s="11">
        <v>4400</v>
      </c>
      <c r="H74" s="44"/>
    </row>
    <row r="75" spans="1:8" ht="30.75">
      <c r="A75" s="1"/>
      <c r="B75" s="14" t="s">
        <v>72</v>
      </c>
      <c r="C75" s="26" t="s">
        <v>73</v>
      </c>
      <c r="D75" s="26">
        <v>1</v>
      </c>
      <c r="E75" s="42">
        <v>1000</v>
      </c>
      <c r="F75" s="11">
        <v>1000</v>
      </c>
      <c r="G75" s="11">
        <v>1000</v>
      </c>
      <c r="H75" s="38"/>
    </row>
    <row r="76" spans="1:8" ht="15">
      <c r="A76" s="1"/>
      <c r="B76" s="14" t="s">
        <v>74</v>
      </c>
      <c r="C76" s="26"/>
      <c r="D76" s="26"/>
      <c r="E76" s="42"/>
      <c r="F76" s="11">
        <v>1900</v>
      </c>
      <c r="G76" s="11">
        <v>1900</v>
      </c>
      <c r="H76" s="38"/>
    </row>
    <row r="77" spans="1:8" ht="15">
      <c r="A77" s="20"/>
      <c r="B77" s="19" t="s">
        <v>75</v>
      </c>
      <c r="C77" s="45" t="s">
        <v>44</v>
      </c>
      <c r="D77" s="45">
        <v>300</v>
      </c>
      <c r="E77" s="46">
        <v>3.5</v>
      </c>
      <c r="F77" s="11">
        <v>1050</v>
      </c>
      <c r="G77" s="11">
        <v>1050</v>
      </c>
      <c r="H77" s="38"/>
    </row>
    <row r="78" spans="1:8" ht="15">
      <c r="A78" s="20"/>
      <c r="B78" s="19" t="s">
        <v>76</v>
      </c>
      <c r="C78" s="45" t="s">
        <v>22</v>
      </c>
      <c r="D78" s="45">
        <v>2</v>
      </c>
      <c r="E78" s="46">
        <v>200</v>
      </c>
      <c r="F78" s="11">
        <v>400</v>
      </c>
      <c r="G78" s="11">
        <v>400</v>
      </c>
      <c r="H78" s="38"/>
    </row>
    <row r="79" spans="1:8" ht="15">
      <c r="A79" s="20"/>
      <c r="B79" s="19" t="s">
        <v>77</v>
      </c>
      <c r="C79" s="45" t="s">
        <v>78</v>
      </c>
      <c r="D79" s="45">
        <v>1</v>
      </c>
      <c r="E79" s="46">
        <v>450</v>
      </c>
      <c r="F79" s="11">
        <v>450</v>
      </c>
      <c r="G79" s="11">
        <v>450</v>
      </c>
      <c r="H79" s="38"/>
    </row>
    <row r="80" spans="1:8" ht="15">
      <c r="A80" s="7"/>
      <c r="B80" s="14" t="s">
        <v>31</v>
      </c>
      <c r="C80" s="1" t="s">
        <v>14</v>
      </c>
      <c r="D80" s="1">
        <v>1</v>
      </c>
      <c r="E80" s="10">
        <v>850</v>
      </c>
      <c r="F80" s="11">
        <v>850</v>
      </c>
      <c r="G80" s="11">
        <v>850</v>
      </c>
      <c r="H80" s="13"/>
    </row>
    <row r="81" spans="1:8" ht="15">
      <c r="A81" s="7"/>
      <c r="B81" s="14" t="s">
        <v>32</v>
      </c>
      <c r="C81" s="1" t="s">
        <v>14</v>
      </c>
      <c r="D81" s="1">
        <v>2</v>
      </c>
      <c r="E81" s="10">
        <v>540</v>
      </c>
      <c r="F81" s="11">
        <v>1080</v>
      </c>
      <c r="G81" s="11">
        <v>1080</v>
      </c>
      <c r="H81" s="13"/>
    </row>
    <row r="82" spans="1:8" ht="30.75">
      <c r="A82" s="7" t="s">
        <v>79</v>
      </c>
      <c r="B82" s="15" t="s">
        <v>80</v>
      </c>
      <c r="C82" s="1"/>
      <c r="D82" s="1"/>
      <c r="E82" s="10"/>
      <c r="F82" s="13">
        <f>SUM(F83:F84)</f>
        <v>11350</v>
      </c>
      <c r="G82" s="13">
        <f>SUM(G83:G84)</f>
        <v>11350</v>
      </c>
      <c r="H82" s="13"/>
    </row>
    <row r="83" spans="1:8" ht="15">
      <c r="A83" s="7"/>
      <c r="B83" s="14" t="s">
        <v>81</v>
      </c>
      <c r="C83" s="1" t="s">
        <v>14</v>
      </c>
      <c r="D83" s="1">
        <v>7</v>
      </c>
      <c r="E83" s="10">
        <v>850</v>
      </c>
      <c r="F83" s="11">
        <v>5950</v>
      </c>
      <c r="G83" s="11">
        <v>5950</v>
      </c>
      <c r="H83" s="13"/>
    </row>
    <row r="84" spans="1:8" ht="15">
      <c r="A84" s="7"/>
      <c r="B84" s="14" t="s">
        <v>82</v>
      </c>
      <c r="C84" s="1" t="s">
        <v>14</v>
      </c>
      <c r="D84" s="1">
        <v>10</v>
      </c>
      <c r="E84" s="10">
        <v>540</v>
      </c>
      <c r="F84" s="11">
        <v>5400</v>
      </c>
      <c r="G84" s="11">
        <v>5400</v>
      </c>
      <c r="H84" s="13"/>
    </row>
    <row r="85" spans="1:8" ht="78">
      <c r="A85" s="7">
        <v>8</v>
      </c>
      <c r="B85" s="15" t="s">
        <v>83</v>
      </c>
      <c r="C85" s="5"/>
      <c r="D85" s="5"/>
      <c r="E85" s="3"/>
      <c r="F85" s="13">
        <f>SUM(F86:F94)</f>
        <v>22800</v>
      </c>
      <c r="G85" s="13">
        <f>SUM(G86:G94)</f>
        <v>22800</v>
      </c>
      <c r="H85" s="13"/>
    </row>
    <row r="86" spans="1:8" ht="30.75">
      <c r="A86" s="7"/>
      <c r="B86" s="14" t="s">
        <v>84</v>
      </c>
      <c r="C86" s="1" t="s">
        <v>22</v>
      </c>
      <c r="D86" s="1">
        <v>2</v>
      </c>
      <c r="E86" s="10">
        <v>2000</v>
      </c>
      <c r="F86" s="11">
        <v>4000</v>
      </c>
      <c r="G86" s="11">
        <v>4000</v>
      </c>
      <c r="H86" s="13"/>
    </row>
    <row r="87" spans="1:8" ht="30.75">
      <c r="A87" s="7"/>
      <c r="B87" s="14" t="s">
        <v>85</v>
      </c>
      <c r="C87" s="1" t="s">
        <v>22</v>
      </c>
      <c r="D87" s="1">
        <v>8</v>
      </c>
      <c r="E87" s="10">
        <v>200</v>
      </c>
      <c r="F87" s="11">
        <v>1600</v>
      </c>
      <c r="G87" s="11">
        <v>1600</v>
      </c>
      <c r="H87" s="13"/>
    </row>
    <row r="88" spans="1:8" ht="15">
      <c r="A88" s="7"/>
      <c r="B88" s="14" t="s">
        <v>86</v>
      </c>
      <c r="C88" s="1" t="s">
        <v>52</v>
      </c>
      <c r="D88" s="1">
        <v>2</v>
      </c>
      <c r="E88" s="10">
        <v>1200</v>
      </c>
      <c r="F88" s="11">
        <v>2400</v>
      </c>
      <c r="G88" s="11">
        <v>2400</v>
      </c>
      <c r="H88" s="13"/>
    </row>
    <row r="89" spans="1:8" ht="15">
      <c r="A89" s="7"/>
      <c r="B89" s="14" t="s">
        <v>87</v>
      </c>
      <c r="C89" s="1" t="s">
        <v>52</v>
      </c>
      <c r="D89" s="1">
        <v>2</v>
      </c>
      <c r="E89" s="10">
        <v>400</v>
      </c>
      <c r="F89" s="11">
        <v>800</v>
      </c>
      <c r="G89" s="11">
        <v>800</v>
      </c>
      <c r="H89" s="13"/>
    </row>
    <row r="90" spans="1:8" ht="15">
      <c r="A90" s="7"/>
      <c r="B90" s="14" t="s">
        <v>53</v>
      </c>
      <c r="C90" s="1" t="s">
        <v>52</v>
      </c>
      <c r="D90" s="1">
        <v>60</v>
      </c>
      <c r="E90" s="10">
        <v>100</v>
      </c>
      <c r="F90" s="11">
        <v>6000</v>
      </c>
      <c r="G90" s="11">
        <v>6000</v>
      </c>
      <c r="H90" s="13"/>
    </row>
    <row r="91" spans="1:8" ht="15">
      <c r="A91" s="7"/>
      <c r="B91" s="14" t="s">
        <v>88</v>
      </c>
      <c r="C91" s="1" t="s">
        <v>89</v>
      </c>
      <c r="D91" s="1">
        <v>6</v>
      </c>
      <c r="E91" s="10">
        <v>600</v>
      </c>
      <c r="F91" s="11">
        <v>3600</v>
      </c>
      <c r="G91" s="11">
        <v>3600</v>
      </c>
      <c r="H91" s="13"/>
    </row>
    <row r="92" spans="1:8" ht="15">
      <c r="A92" s="7"/>
      <c r="B92" s="14" t="s">
        <v>90</v>
      </c>
      <c r="C92" s="1" t="s">
        <v>91</v>
      </c>
      <c r="D92" s="1">
        <v>60</v>
      </c>
      <c r="E92" s="10">
        <v>20</v>
      </c>
      <c r="F92" s="11">
        <v>1200</v>
      </c>
      <c r="G92" s="11">
        <v>1200</v>
      </c>
      <c r="H92" s="13"/>
    </row>
    <row r="93" spans="1:8" ht="15">
      <c r="A93" s="7"/>
      <c r="B93" s="14" t="s">
        <v>92</v>
      </c>
      <c r="C93" s="1" t="s">
        <v>52</v>
      </c>
      <c r="D93" s="1">
        <v>60</v>
      </c>
      <c r="E93" s="10">
        <v>20</v>
      </c>
      <c r="F93" s="11">
        <v>1200</v>
      </c>
      <c r="G93" s="11">
        <v>1200</v>
      </c>
      <c r="H93" s="13"/>
    </row>
    <row r="94" spans="1:8" ht="30.75">
      <c r="A94" s="7"/>
      <c r="B94" s="14" t="s">
        <v>93</v>
      </c>
      <c r="C94" s="1" t="s">
        <v>94</v>
      </c>
      <c r="D94" s="47">
        <v>2</v>
      </c>
      <c r="E94" s="48">
        <v>1000</v>
      </c>
      <c r="F94" s="11">
        <v>2000</v>
      </c>
      <c r="G94" s="11">
        <v>2000</v>
      </c>
      <c r="H94" s="13"/>
    </row>
    <row r="95" spans="1:8" ht="30.75">
      <c r="A95" s="7">
        <v>9</v>
      </c>
      <c r="B95" s="8" t="s">
        <v>95</v>
      </c>
      <c r="C95" s="5"/>
      <c r="D95" s="5"/>
      <c r="E95" s="3"/>
      <c r="F95" s="13">
        <f>SUM(F96:F97)</f>
        <v>12200</v>
      </c>
      <c r="G95" s="13">
        <f>SUM(G96:G97)</f>
        <v>12200</v>
      </c>
      <c r="H95" s="13"/>
    </row>
    <row r="96" spans="1:8" ht="15">
      <c r="A96" s="5"/>
      <c r="B96" s="14" t="s">
        <v>31</v>
      </c>
      <c r="C96" s="1" t="s">
        <v>14</v>
      </c>
      <c r="D96" s="1">
        <v>8</v>
      </c>
      <c r="E96" s="10">
        <v>850</v>
      </c>
      <c r="F96" s="11">
        <v>6800</v>
      </c>
      <c r="G96" s="11">
        <v>6800</v>
      </c>
      <c r="H96" s="13"/>
    </row>
    <row r="97" spans="1:8" ht="15">
      <c r="A97" s="5"/>
      <c r="B97" s="14" t="s">
        <v>37</v>
      </c>
      <c r="C97" s="1" t="s">
        <v>14</v>
      </c>
      <c r="D97" s="1">
        <v>10</v>
      </c>
      <c r="E97" s="10">
        <v>540</v>
      </c>
      <c r="F97" s="11">
        <v>5400</v>
      </c>
      <c r="G97" s="11">
        <v>5400</v>
      </c>
      <c r="H97" s="13"/>
    </row>
    <row r="98" spans="1:8" ht="30.75">
      <c r="A98" s="5" t="s">
        <v>96</v>
      </c>
      <c r="B98" s="15" t="s">
        <v>97</v>
      </c>
      <c r="C98" s="5"/>
      <c r="D98" s="5"/>
      <c r="E98" s="3"/>
      <c r="F98" s="13">
        <f>SUM(F99,F108,F122)</f>
        <v>358360</v>
      </c>
      <c r="G98" s="13">
        <f>SUM(G99,G108,G122)</f>
        <v>350760</v>
      </c>
      <c r="H98" s="13">
        <f>H122</f>
        <v>7600</v>
      </c>
    </row>
    <row r="99" spans="1:8" ht="15">
      <c r="A99" s="40">
        <v>1</v>
      </c>
      <c r="B99" s="49" t="s">
        <v>98</v>
      </c>
      <c r="C99" s="40"/>
      <c r="D99" s="50"/>
      <c r="E99" s="51"/>
      <c r="F99" s="52">
        <f>SUM(F100:F107)</f>
        <v>50000</v>
      </c>
      <c r="G99" s="13">
        <f>SUM(G100:G107)</f>
        <v>50000</v>
      </c>
      <c r="H99" s="13"/>
    </row>
    <row r="100" spans="1:8" ht="15">
      <c r="A100" s="26"/>
      <c r="B100" s="17" t="s">
        <v>99</v>
      </c>
      <c r="C100" s="26" t="s">
        <v>100</v>
      </c>
      <c r="D100" s="53">
        <v>10</v>
      </c>
      <c r="E100" s="54">
        <v>800</v>
      </c>
      <c r="F100" s="54">
        <f aca="true" t="shared" si="2" ref="F100:F107">E100*D100</f>
        <v>8000</v>
      </c>
      <c r="G100" s="11">
        <f aca="true" t="shared" si="3" ref="G100:G105">F100</f>
        <v>8000</v>
      </c>
      <c r="H100" s="13"/>
    </row>
    <row r="101" spans="1:8" ht="30.75">
      <c r="A101" s="26"/>
      <c r="B101" s="17" t="s">
        <v>101</v>
      </c>
      <c r="C101" s="26" t="s">
        <v>100</v>
      </c>
      <c r="D101" s="53">
        <v>10</v>
      </c>
      <c r="E101" s="54">
        <v>2000</v>
      </c>
      <c r="F101" s="54">
        <f t="shared" si="2"/>
        <v>20000</v>
      </c>
      <c r="G101" s="11">
        <f t="shared" si="3"/>
        <v>20000</v>
      </c>
      <c r="H101" s="13"/>
    </row>
    <row r="102" spans="1:8" ht="15">
      <c r="A102" s="26"/>
      <c r="B102" s="17" t="s">
        <v>102</v>
      </c>
      <c r="C102" s="26" t="s">
        <v>103</v>
      </c>
      <c r="D102" s="53">
        <v>100</v>
      </c>
      <c r="E102" s="54">
        <v>20</v>
      </c>
      <c r="F102" s="54">
        <f t="shared" si="2"/>
        <v>2000</v>
      </c>
      <c r="G102" s="11">
        <f t="shared" si="3"/>
        <v>2000</v>
      </c>
      <c r="H102" s="13"/>
    </row>
    <row r="103" spans="1:8" ht="30.75">
      <c r="A103" s="26"/>
      <c r="B103" s="17" t="s">
        <v>104</v>
      </c>
      <c r="C103" s="26" t="s">
        <v>103</v>
      </c>
      <c r="D103" s="53">
        <v>150</v>
      </c>
      <c r="E103" s="54">
        <v>20</v>
      </c>
      <c r="F103" s="54">
        <f t="shared" si="2"/>
        <v>3000</v>
      </c>
      <c r="G103" s="11">
        <f t="shared" si="3"/>
        <v>3000</v>
      </c>
      <c r="H103" s="13"/>
    </row>
    <row r="104" spans="1:8" ht="15">
      <c r="A104" s="26"/>
      <c r="B104" s="17" t="s">
        <v>105</v>
      </c>
      <c r="C104" s="26" t="s">
        <v>103</v>
      </c>
      <c r="D104" s="53">
        <v>20</v>
      </c>
      <c r="E104" s="54">
        <v>25</v>
      </c>
      <c r="F104" s="54">
        <f t="shared" si="2"/>
        <v>500</v>
      </c>
      <c r="G104" s="11">
        <f t="shared" si="3"/>
        <v>500</v>
      </c>
      <c r="H104" s="13"/>
    </row>
    <row r="105" spans="1:8" ht="30.75">
      <c r="A105" s="26"/>
      <c r="B105" s="17" t="s">
        <v>106</v>
      </c>
      <c r="C105" s="26" t="s">
        <v>103</v>
      </c>
      <c r="D105" s="53">
        <v>20</v>
      </c>
      <c r="E105" s="54">
        <v>300</v>
      </c>
      <c r="F105" s="54">
        <f t="shared" si="2"/>
        <v>6000</v>
      </c>
      <c r="G105" s="11">
        <f t="shared" si="3"/>
        <v>6000</v>
      </c>
      <c r="H105" s="13"/>
    </row>
    <row r="106" spans="1:8" ht="15">
      <c r="A106" s="26"/>
      <c r="B106" s="17" t="s">
        <v>107</v>
      </c>
      <c r="C106" s="26" t="s">
        <v>108</v>
      </c>
      <c r="D106" s="53">
        <v>400</v>
      </c>
      <c r="E106" s="54">
        <v>25</v>
      </c>
      <c r="F106" s="54">
        <f t="shared" si="2"/>
        <v>10000</v>
      </c>
      <c r="G106" s="11">
        <f>F106</f>
        <v>10000</v>
      </c>
      <c r="H106" s="55"/>
    </row>
    <row r="107" spans="1:8" ht="15">
      <c r="A107" s="26"/>
      <c r="B107" s="17" t="s">
        <v>109</v>
      </c>
      <c r="C107" s="26" t="s">
        <v>100</v>
      </c>
      <c r="D107" s="53">
        <v>20</v>
      </c>
      <c r="E107" s="54">
        <v>25</v>
      </c>
      <c r="F107" s="54">
        <f t="shared" si="2"/>
        <v>500</v>
      </c>
      <c r="G107" s="11">
        <f>F107</f>
        <v>500</v>
      </c>
      <c r="H107" s="55"/>
    </row>
    <row r="108" spans="1:8" ht="15">
      <c r="A108" s="40">
        <v>2</v>
      </c>
      <c r="B108" s="8" t="s">
        <v>110</v>
      </c>
      <c r="C108" s="26"/>
      <c r="D108" s="53"/>
      <c r="E108" s="54"/>
      <c r="F108" s="56">
        <f>SUM(F109:F121)</f>
        <v>58060</v>
      </c>
      <c r="G108" s="13">
        <f>SUM(G109:G121)</f>
        <v>58060</v>
      </c>
      <c r="H108" s="13"/>
    </row>
    <row r="109" spans="1:8" ht="15">
      <c r="A109" s="26"/>
      <c r="B109" s="17" t="s">
        <v>111</v>
      </c>
      <c r="C109" s="26" t="s">
        <v>100</v>
      </c>
      <c r="D109" s="53">
        <v>2</v>
      </c>
      <c r="E109" s="54">
        <v>3000</v>
      </c>
      <c r="F109" s="54">
        <v>6000</v>
      </c>
      <c r="G109" s="11">
        <v>6000</v>
      </c>
      <c r="H109" s="11"/>
    </row>
    <row r="110" spans="1:8" ht="15">
      <c r="A110" s="26"/>
      <c r="B110" s="17" t="s">
        <v>112</v>
      </c>
      <c r="C110" s="26" t="s">
        <v>113</v>
      </c>
      <c r="D110" s="53">
        <v>6</v>
      </c>
      <c r="E110" s="54">
        <v>200</v>
      </c>
      <c r="F110" s="54">
        <v>1200</v>
      </c>
      <c r="G110" s="11">
        <v>1200</v>
      </c>
      <c r="H110" s="11"/>
    </row>
    <row r="111" spans="1:8" ht="15">
      <c r="A111" s="26"/>
      <c r="B111" s="17" t="s">
        <v>114</v>
      </c>
      <c r="C111" s="26" t="s">
        <v>113</v>
      </c>
      <c r="D111" s="53">
        <v>500</v>
      </c>
      <c r="E111" s="54">
        <v>45</v>
      </c>
      <c r="F111" s="54">
        <v>22500</v>
      </c>
      <c r="G111" s="11">
        <v>22500</v>
      </c>
      <c r="H111" s="11"/>
    </row>
    <row r="112" spans="1:8" ht="15">
      <c r="A112" s="26"/>
      <c r="B112" s="17" t="s">
        <v>115</v>
      </c>
      <c r="C112" s="26" t="s">
        <v>91</v>
      </c>
      <c r="D112" s="53">
        <v>5</v>
      </c>
      <c r="E112" s="54">
        <v>450</v>
      </c>
      <c r="F112" s="54">
        <v>2250</v>
      </c>
      <c r="G112" s="11">
        <v>2250</v>
      </c>
      <c r="H112" s="11"/>
    </row>
    <row r="113" spans="1:8" ht="15">
      <c r="A113" s="26"/>
      <c r="B113" s="17" t="s">
        <v>116</v>
      </c>
      <c r="C113" s="26" t="s">
        <v>117</v>
      </c>
      <c r="D113" s="53">
        <v>100</v>
      </c>
      <c r="E113" s="54">
        <v>10</v>
      </c>
      <c r="F113" s="54">
        <v>1000</v>
      </c>
      <c r="G113" s="11">
        <v>1000</v>
      </c>
      <c r="H113" s="57"/>
    </row>
    <row r="114" spans="1:8" ht="15">
      <c r="A114" s="26"/>
      <c r="B114" s="17" t="s">
        <v>118</v>
      </c>
      <c r="C114" s="26" t="s">
        <v>117</v>
      </c>
      <c r="D114" s="53">
        <v>20</v>
      </c>
      <c r="E114" s="54">
        <v>35</v>
      </c>
      <c r="F114" s="54">
        <v>700</v>
      </c>
      <c r="G114" s="11">
        <v>700</v>
      </c>
      <c r="H114" s="57"/>
    </row>
    <row r="115" spans="1:8" ht="15">
      <c r="A115" s="26"/>
      <c r="B115" s="17" t="s">
        <v>119</v>
      </c>
      <c r="C115" s="26" t="s">
        <v>120</v>
      </c>
      <c r="D115" s="53">
        <v>9</v>
      </c>
      <c r="E115" s="54">
        <v>130</v>
      </c>
      <c r="F115" s="54">
        <f>E115*D115</f>
        <v>1170</v>
      </c>
      <c r="G115" s="11">
        <f>F115</f>
        <v>1170</v>
      </c>
      <c r="H115" s="11"/>
    </row>
    <row r="116" spans="1:8" ht="15">
      <c r="A116" s="26"/>
      <c r="B116" s="17" t="s">
        <v>121</v>
      </c>
      <c r="C116" s="26" t="s">
        <v>100</v>
      </c>
      <c r="D116" s="53">
        <v>10</v>
      </c>
      <c r="E116" s="54">
        <v>250</v>
      </c>
      <c r="F116" s="54">
        <v>2500</v>
      </c>
      <c r="G116" s="11">
        <v>2500</v>
      </c>
      <c r="H116" s="11"/>
    </row>
    <row r="117" spans="1:8" ht="30.75">
      <c r="A117" s="26"/>
      <c r="B117" s="17" t="s">
        <v>122</v>
      </c>
      <c r="C117" s="26" t="s">
        <v>100</v>
      </c>
      <c r="D117" s="53">
        <v>8</v>
      </c>
      <c r="E117" s="54">
        <v>80</v>
      </c>
      <c r="F117" s="54">
        <v>640</v>
      </c>
      <c r="G117" s="11">
        <v>640</v>
      </c>
      <c r="H117" s="11"/>
    </row>
    <row r="118" spans="1:8" ht="30.75">
      <c r="A118" s="26"/>
      <c r="B118" s="17" t="s">
        <v>123</v>
      </c>
      <c r="C118" s="26"/>
      <c r="D118" s="53"/>
      <c r="E118" s="54"/>
      <c r="F118" s="54">
        <v>5000</v>
      </c>
      <c r="G118" s="11">
        <v>5000</v>
      </c>
      <c r="H118" s="11"/>
    </row>
    <row r="119" spans="1:8" ht="15">
      <c r="A119" s="26"/>
      <c r="B119" s="17" t="s">
        <v>124</v>
      </c>
      <c r="C119" s="26" t="s">
        <v>100</v>
      </c>
      <c r="D119" s="53">
        <v>55</v>
      </c>
      <c r="E119" s="54">
        <v>120</v>
      </c>
      <c r="F119" s="54">
        <v>6600</v>
      </c>
      <c r="G119" s="11">
        <v>6600</v>
      </c>
      <c r="H119" s="11"/>
    </row>
    <row r="120" spans="1:8" ht="30.75">
      <c r="A120" s="26"/>
      <c r="B120" s="17" t="s">
        <v>125</v>
      </c>
      <c r="C120" s="26" t="s">
        <v>126</v>
      </c>
      <c r="D120" s="53">
        <v>3</v>
      </c>
      <c r="E120" s="54">
        <v>2000</v>
      </c>
      <c r="F120" s="54">
        <v>6000</v>
      </c>
      <c r="G120" s="11">
        <v>6000</v>
      </c>
      <c r="H120" s="11"/>
    </row>
    <row r="121" spans="1:8" ht="15">
      <c r="A121" s="26"/>
      <c r="B121" s="17" t="s">
        <v>127</v>
      </c>
      <c r="C121" s="26" t="s">
        <v>91</v>
      </c>
      <c r="D121" s="53">
        <v>5</v>
      </c>
      <c r="E121" s="54">
        <v>500</v>
      </c>
      <c r="F121" s="54">
        <v>2500</v>
      </c>
      <c r="G121" s="11">
        <v>2500</v>
      </c>
      <c r="H121" s="11"/>
    </row>
    <row r="122" spans="1:8" ht="15">
      <c r="A122" s="7">
        <v>3</v>
      </c>
      <c r="B122" s="8" t="s">
        <v>128</v>
      </c>
      <c r="C122" s="40"/>
      <c r="D122" s="58"/>
      <c r="E122" s="56"/>
      <c r="F122" s="56">
        <f>SUM(F123,F128)</f>
        <v>250300</v>
      </c>
      <c r="G122" s="56">
        <f>SUM(G123,G128)</f>
        <v>242700</v>
      </c>
      <c r="H122" s="13">
        <f>H128</f>
        <v>7600</v>
      </c>
    </row>
    <row r="123" spans="1:8" ht="15">
      <c r="A123" s="7" t="s">
        <v>129</v>
      </c>
      <c r="B123" s="8" t="s">
        <v>130</v>
      </c>
      <c r="C123" s="40"/>
      <c r="D123" s="58"/>
      <c r="E123" s="56"/>
      <c r="F123" s="56">
        <f>SUM(F124:F127)</f>
        <v>3000</v>
      </c>
      <c r="G123" s="13">
        <f>SUM(G124:G127)</f>
        <v>3000</v>
      </c>
      <c r="H123" s="11"/>
    </row>
    <row r="124" spans="1:8" ht="15">
      <c r="A124" s="59"/>
      <c r="B124" s="60" t="s">
        <v>131</v>
      </c>
      <c r="C124" s="61" t="s">
        <v>100</v>
      </c>
      <c r="D124" s="61">
        <v>3</v>
      </c>
      <c r="E124" s="62">
        <v>120</v>
      </c>
      <c r="F124" s="11">
        <f>E124*D124</f>
        <v>360</v>
      </c>
      <c r="G124" s="11">
        <f>F124</f>
        <v>360</v>
      </c>
      <c r="H124" s="11"/>
    </row>
    <row r="125" spans="1:8" ht="15">
      <c r="A125" s="59"/>
      <c r="B125" s="63" t="s">
        <v>132</v>
      </c>
      <c r="C125" s="64" t="s">
        <v>133</v>
      </c>
      <c r="D125" s="65">
        <v>0.3</v>
      </c>
      <c r="E125" s="62">
        <v>2000</v>
      </c>
      <c r="F125" s="11">
        <f>D125*E125</f>
        <v>600</v>
      </c>
      <c r="G125" s="11">
        <f>F125</f>
        <v>600</v>
      </c>
      <c r="H125" s="11"/>
    </row>
    <row r="126" spans="1:8" ht="15">
      <c r="A126" s="59"/>
      <c r="B126" s="60" t="s">
        <v>134</v>
      </c>
      <c r="C126" s="61" t="s">
        <v>120</v>
      </c>
      <c r="D126" s="61">
        <v>4</v>
      </c>
      <c r="E126" s="62">
        <v>210</v>
      </c>
      <c r="F126" s="11">
        <f>D126*E126</f>
        <v>840</v>
      </c>
      <c r="G126" s="11">
        <f>F126</f>
        <v>840</v>
      </c>
      <c r="H126" s="11"/>
    </row>
    <row r="127" spans="1:8" ht="15">
      <c r="A127" s="59"/>
      <c r="B127" s="66" t="s">
        <v>135</v>
      </c>
      <c r="C127" s="67" t="s">
        <v>100</v>
      </c>
      <c r="D127" s="68">
        <v>2</v>
      </c>
      <c r="E127" s="62">
        <v>600</v>
      </c>
      <c r="F127" s="11">
        <f>D127*E127</f>
        <v>1200</v>
      </c>
      <c r="G127" s="11">
        <f>F127</f>
        <v>1200</v>
      </c>
      <c r="H127" s="11"/>
    </row>
    <row r="128" spans="1:8" ht="15">
      <c r="A128" s="7" t="s">
        <v>136</v>
      </c>
      <c r="B128" s="69" t="s">
        <v>137</v>
      </c>
      <c r="C128" s="70"/>
      <c r="D128" s="70"/>
      <c r="E128" s="52"/>
      <c r="F128" s="13">
        <f>G128+H128</f>
        <v>247300</v>
      </c>
      <c r="G128" s="13">
        <f>SUM(G129:G139)</f>
        <v>239700</v>
      </c>
      <c r="H128" s="13">
        <f>H136+H135</f>
        <v>7600</v>
      </c>
    </row>
    <row r="129" spans="1:8" ht="15">
      <c r="A129" s="31"/>
      <c r="B129" s="60" t="s">
        <v>138</v>
      </c>
      <c r="C129" s="61" t="s">
        <v>139</v>
      </c>
      <c r="D129" s="61">
        <v>33000</v>
      </c>
      <c r="E129" s="62">
        <v>6</v>
      </c>
      <c r="F129" s="11">
        <v>198000</v>
      </c>
      <c r="G129" s="11">
        <v>198000</v>
      </c>
      <c r="H129" s="11"/>
    </row>
    <row r="130" spans="1:8" ht="30.75">
      <c r="A130" s="7"/>
      <c r="B130" s="60" t="s">
        <v>140</v>
      </c>
      <c r="C130" s="61" t="s">
        <v>100</v>
      </c>
      <c r="D130" s="61">
        <v>10</v>
      </c>
      <c r="E130" s="62">
        <v>120</v>
      </c>
      <c r="F130" s="11">
        <v>1200</v>
      </c>
      <c r="G130" s="11">
        <v>1200</v>
      </c>
      <c r="H130" s="11"/>
    </row>
    <row r="131" spans="1:8" ht="30.75">
      <c r="A131" s="7"/>
      <c r="B131" s="60" t="s">
        <v>141</v>
      </c>
      <c r="C131" s="61" t="s">
        <v>100</v>
      </c>
      <c r="D131" s="61">
        <v>10</v>
      </c>
      <c r="E131" s="62">
        <v>120</v>
      </c>
      <c r="F131" s="11">
        <v>1200</v>
      </c>
      <c r="G131" s="11">
        <v>1200</v>
      </c>
      <c r="H131" s="11"/>
    </row>
    <row r="132" spans="1:8" ht="15">
      <c r="A132" s="59"/>
      <c r="B132" s="60" t="s">
        <v>142</v>
      </c>
      <c r="C132" s="61" t="s">
        <v>100</v>
      </c>
      <c r="D132" s="61">
        <v>200</v>
      </c>
      <c r="E132" s="62">
        <v>15</v>
      </c>
      <c r="F132" s="11">
        <v>3000</v>
      </c>
      <c r="G132" s="11">
        <v>3000</v>
      </c>
      <c r="H132" s="11"/>
    </row>
    <row r="133" spans="1:8" ht="15">
      <c r="A133" s="26"/>
      <c r="B133" s="17" t="s">
        <v>143</v>
      </c>
      <c r="C133" s="26" t="s">
        <v>100</v>
      </c>
      <c r="D133" s="53">
        <v>120</v>
      </c>
      <c r="E133" s="54">
        <v>150</v>
      </c>
      <c r="F133" s="54">
        <f>E133*D133</f>
        <v>18000</v>
      </c>
      <c r="G133" s="11">
        <f>F133</f>
        <v>18000</v>
      </c>
      <c r="H133" s="11"/>
    </row>
    <row r="134" spans="1:8" ht="15">
      <c r="A134" s="26"/>
      <c r="B134" s="17" t="s">
        <v>144</v>
      </c>
      <c r="C134" s="26" t="s">
        <v>100</v>
      </c>
      <c r="D134" s="53">
        <v>1000</v>
      </c>
      <c r="E134" s="54">
        <v>10</v>
      </c>
      <c r="F134" s="54">
        <f>E134*D134</f>
        <v>10000</v>
      </c>
      <c r="G134" s="11">
        <f>F134</f>
        <v>10000</v>
      </c>
      <c r="H134" s="11"/>
    </row>
    <row r="135" spans="1:8" ht="15">
      <c r="A135" s="59"/>
      <c r="B135" s="60" t="s">
        <v>132</v>
      </c>
      <c r="C135" s="61" t="s">
        <v>133</v>
      </c>
      <c r="D135" s="61">
        <v>2</v>
      </c>
      <c r="E135" s="62">
        <v>2000</v>
      </c>
      <c r="F135" s="11"/>
      <c r="G135" s="11"/>
      <c r="H135" s="11">
        <f>E135*D135</f>
        <v>4000</v>
      </c>
    </row>
    <row r="136" spans="1:8" ht="15">
      <c r="A136" s="59"/>
      <c r="B136" s="60" t="s">
        <v>145</v>
      </c>
      <c r="C136" s="61" t="s">
        <v>146</v>
      </c>
      <c r="D136" s="61">
        <v>12</v>
      </c>
      <c r="E136" s="62">
        <v>300</v>
      </c>
      <c r="F136" s="11"/>
      <c r="G136" s="11"/>
      <c r="H136" s="11">
        <f>E136*D136</f>
        <v>3600</v>
      </c>
    </row>
    <row r="137" spans="1:8" ht="15">
      <c r="A137" s="59"/>
      <c r="B137" s="66" t="s">
        <v>147</v>
      </c>
      <c r="C137" s="67" t="s">
        <v>148</v>
      </c>
      <c r="D137" s="68">
        <v>30</v>
      </c>
      <c r="E137" s="62">
        <v>100</v>
      </c>
      <c r="F137" s="11">
        <v>3000</v>
      </c>
      <c r="G137" s="11">
        <v>3000</v>
      </c>
      <c r="H137" s="11"/>
    </row>
    <row r="138" spans="1:8" ht="15">
      <c r="A138" s="59"/>
      <c r="B138" s="66" t="s">
        <v>149</v>
      </c>
      <c r="C138" s="67" t="s">
        <v>148</v>
      </c>
      <c r="D138" s="68">
        <v>5</v>
      </c>
      <c r="E138" s="62">
        <v>700</v>
      </c>
      <c r="F138" s="11">
        <v>3500</v>
      </c>
      <c r="G138" s="11">
        <v>3500</v>
      </c>
      <c r="H138" s="11"/>
    </row>
    <row r="139" spans="1:8" ht="15">
      <c r="A139" s="59"/>
      <c r="B139" s="66" t="s">
        <v>150</v>
      </c>
      <c r="C139" s="67" t="s">
        <v>151</v>
      </c>
      <c r="D139" s="68">
        <v>6</v>
      </c>
      <c r="E139" s="62">
        <v>300</v>
      </c>
      <c r="F139" s="11">
        <v>1800</v>
      </c>
      <c r="G139" s="11">
        <v>1800</v>
      </c>
      <c r="H139" s="11"/>
    </row>
    <row r="140" spans="1:8" ht="33">
      <c r="A140" s="71" t="s">
        <v>152</v>
      </c>
      <c r="B140" s="72" t="s">
        <v>153</v>
      </c>
      <c r="C140" s="71"/>
      <c r="D140" s="73"/>
      <c r="E140" s="74"/>
      <c r="F140" s="74">
        <f>SUM(F141:F144)</f>
        <v>66000</v>
      </c>
      <c r="G140" s="13">
        <f>SUM(G141:G144)</f>
        <v>66000</v>
      </c>
      <c r="H140" s="11"/>
    </row>
    <row r="141" spans="1:8" ht="16.5">
      <c r="A141" s="75"/>
      <c r="B141" s="76" t="s">
        <v>154</v>
      </c>
      <c r="C141" s="75" t="s">
        <v>113</v>
      </c>
      <c r="D141" s="77">
        <v>1</v>
      </c>
      <c r="E141" s="78">
        <v>55000</v>
      </c>
      <c r="F141" s="78">
        <v>55000</v>
      </c>
      <c r="G141" s="11">
        <v>55000</v>
      </c>
      <c r="H141" s="11"/>
    </row>
    <row r="142" spans="1:8" ht="33">
      <c r="A142" s="75"/>
      <c r="B142" s="76" t="s">
        <v>155</v>
      </c>
      <c r="C142" s="75"/>
      <c r="D142" s="77"/>
      <c r="E142" s="78"/>
      <c r="F142" s="78">
        <v>5000</v>
      </c>
      <c r="G142" s="11">
        <v>5000</v>
      </c>
      <c r="H142" s="11"/>
    </row>
    <row r="143" spans="1:8" ht="33">
      <c r="A143" s="75"/>
      <c r="B143" s="76" t="s">
        <v>156</v>
      </c>
      <c r="C143" s="75"/>
      <c r="D143" s="77">
        <v>5</v>
      </c>
      <c r="E143" s="78">
        <v>200</v>
      </c>
      <c r="F143" s="78">
        <v>1000</v>
      </c>
      <c r="G143" s="11">
        <v>1000</v>
      </c>
      <c r="H143" s="11"/>
    </row>
    <row r="144" spans="1:8" ht="15">
      <c r="A144" s="31"/>
      <c r="B144" s="60" t="s">
        <v>157</v>
      </c>
      <c r="C144" s="79" t="s">
        <v>117</v>
      </c>
      <c r="D144" s="61">
        <v>1</v>
      </c>
      <c r="E144" s="80">
        <v>5000</v>
      </c>
      <c r="F144" s="62">
        <v>5000</v>
      </c>
      <c r="G144" s="11">
        <v>5000</v>
      </c>
      <c r="H144" s="13"/>
    </row>
    <row r="145" spans="1:8" ht="30.75">
      <c r="A145" s="81" t="s">
        <v>158</v>
      </c>
      <c r="B145" s="69" t="s">
        <v>159</v>
      </c>
      <c r="C145" s="50"/>
      <c r="D145" s="70"/>
      <c r="E145" s="82"/>
      <c r="F145" s="52">
        <f>SUM(F146,F153,F157)</f>
        <v>148020</v>
      </c>
      <c r="G145" s="13">
        <f>SUM(G146,G153,G157)</f>
        <v>126420</v>
      </c>
      <c r="H145" s="13">
        <f>H157</f>
        <v>21600</v>
      </c>
    </row>
    <row r="146" spans="1:8" ht="30.75">
      <c r="A146" s="81" t="s">
        <v>160</v>
      </c>
      <c r="B146" s="69" t="s">
        <v>161</v>
      </c>
      <c r="C146" s="83"/>
      <c r="D146" s="70"/>
      <c r="E146" s="52"/>
      <c r="F146" s="52">
        <f>SUM(F147:F152)</f>
        <v>30000</v>
      </c>
      <c r="G146" s="84">
        <f>SUM(G147:G152)</f>
        <v>30000</v>
      </c>
      <c r="H146" s="13"/>
    </row>
    <row r="147" spans="1:8" ht="16.5">
      <c r="A147" s="59"/>
      <c r="B147" s="60" t="s">
        <v>162</v>
      </c>
      <c r="C147" s="85" t="s">
        <v>163</v>
      </c>
      <c r="D147" s="61">
        <v>1</v>
      </c>
      <c r="E147" s="62">
        <v>10000</v>
      </c>
      <c r="F147" s="62">
        <f aca="true" t="shared" si="4" ref="F147:F152">E147*D147</f>
        <v>10000</v>
      </c>
      <c r="G147" s="86">
        <f aca="true" t="shared" si="5" ref="G147:G164">F147</f>
        <v>10000</v>
      </c>
      <c r="H147" s="11"/>
    </row>
    <row r="148" spans="1:8" ht="16.5">
      <c r="A148" s="59"/>
      <c r="B148" s="60" t="s">
        <v>164</v>
      </c>
      <c r="C148" s="85" t="s">
        <v>165</v>
      </c>
      <c r="D148" s="61">
        <v>30</v>
      </c>
      <c r="E148" s="62">
        <v>130</v>
      </c>
      <c r="F148" s="62">
        <f t="shared" si="4"/>
        <v>3900</v>
      </c>
      <c r="G148" s="86">
        <f t="shared" si="5"/>
        <v>3900</v>
      </c>
      <c r="H148" s="11"/>
    </row>
    <row r="149" spans="1:8" ht="16.5">
      <c r="A149" s="59"/>
      <c r="B149" s="60" t="s">
        <v>166</v>
      </c>
      <c r="C149" s="85" t="s">
        <v>167</v>
      </c>
      <c r="D149" s="61">
        <v>1</v>
      </c>
      <c r="E149" s="62">
        <v>7000</v>
      </c>
      <c r="F149" s="62">
        <f t="shared" si="4"/>
        <v>7000</v>
      </c>
      <c r="G149" s="86">
        <f t="shared" si="5"/>
        <v>7000</v>
      </c>
      <c r="H149" s="11"/>
    </row>
    <row r="150" spans="1:8" ht="16.5">
      <c r="A150" s="59"/>
      <c r="B150" s="87" t="s">
        <v>168</v>
      </c>
      <c r="C150" s="88" t="s">
        <v>167</v>
      </c>
      <c r="D150" s="89">
        <v>1</v>
      </c>
      <c r="E150" s="90">
        <v>1600</v>
      </c>
      <c r="F150" s="90">
        <f t="shared" si="4"/>
        <v>1600</v>
      </c>
      <c r="G150" s="91">
        <f t="shared" si="5"/>
        <v>1600</v>
      </c>
      <c r="H150" s="11"/>
    </row>
    <row r="151" spans="1:8" ht="16.5">
      <c r="A151" s="59"/>
      <c r="B151" s="60" t="s">
        <v>169</v>
      </c>
      <c r="C151" s="85" t="s">
        <v>14</v>
      </c>
      <c r="D151" s="61">
        <v>30</v>
      </c>
      <c r="E151" s="62">
        <v>180</v>
      </c>
      <c r="F151" s="62">
        <f t="shared" si="4"/>
        <v>5400</v>
      </c>
      <c r="G151" s="86">
        <f t="shared" si="5"/>
        <v>5400</v>
      </c>
      <c r="H151" s="11"/>
    </row>
    <row r="152" spans="1:8" ht="16.5">
      <c r="A152" s="59"/>
      <c r="B152" s="60" t="s">
        <v>170</v>
      </c>
      <c r="C152" s="85" t="s">
        <v>165</v>
      </c>
      <c r="D152" s="61">
        <v>70</v>
      </c>
      <c r="E152" s="62">
        <v>30</v>
      </c>
      <c r="F152" s="62">
        <f t="shared" si="4"/>
        <v>2100</v>
      </c>
      <c r="G152" s="86">
        <f t="shared" si="5"/>
        <v>2100</v>
      </c>
      <c r="H152" s="11"/>
    </row>
    <row r="153" spans="1:8" ht="16.5">
      <c r="A153" s="7" t="s">
        <v>171</v>
      </c>
      <c r="B153" s="69" t="s">
        <v>172</v>
      </c>
      <c r="C153" s="50" t="s">
        <v>173</v>
      </c>
      <c r="D153" s="70">
        <v>1</v>
      </c>
      <c r="E153" s="82">
        <v>15000</v>
      </c>
      <c r="F153" s="52">
        <f>SUM(F154:F156)</f>
        <v>15000</v>
      </c>
      <c r="G153" s="84">
        <f>SUM(G154:G156)</f>
        <v>15000</v>
      </c>
      <c r="H153" s="11"/>
    </row>
    <row r="154" spans="1:8" ht="30.75">
      <c r="A154" s="59"/>
      <c r="B154" s="92" t="s">
        <v>174</v>
      </c>
      <c r="C154" s="93" t="s">
        <v>167</v>
      </c>
      <c r="D154" s="94">
        <v>1</v>
      </c>
      <c r="E154" s="95">
        <v>8000</v>
      </c>
      <c r="F154" s="96">
        <f>E154*D154</f>
        <v>8000</v>
      </c>
      <c r="G154" s="86">
        <f t="shared" si="5"/>
        <v>8000</v>
      </c>
      <c r="H154" s="22"/>
    </row>
    <row r="155" spans="1:8" ht="30.75">
      <c r="A155" s="59"/>
      <c r="B155" s="92" t="s">
        <v>175</v>
      </c>
      <c r="C155" s="93" t="s">
        <v>113</v>
      </c>
      <c r="D155" s="94">
        <v>1</v>
      </c>
      <c r="E155" s="95">
        <v>3000</v>
      </c>
      <c r="F155" s="96">
        <f>E155*D155</f>
        <v>3000</v>
      </c>
      <c r="G155" s="86">
        <f t="shared" si="5"/>
        <v>3000</v>
      </c>
      <c r="H155" s="22"/>
    </row>
    <row r="156" spans="1:8" ht="30.75">
      <c r="A156" s="59"/>
      <c r="B156" s="92" t="s">
        <v>176</v>
      </c>
      <c r="C156" s="93" t="s">
        <v>177</v>
      </c>
      <c r="D156" s="94">
        <v>20</v>
      </c>
      <c r="E156" s="95">
        <v>200</v>
      </c>
      <c r="F156" s="96">
        <f>E156*D156</f>
        <v>4000</v>
      </c>
      <c r="G156" s="86">
        <f t="shared" si="5"/>
        <v>4000</v>
      </c>
      <c r="H156" s="22"/>
    </row>
    <row r="157" spans="1:8" ht="46.5">
      <c r="A157" s="7" t="s">
        <v>178</v>
      </c>
      <c r="B157" s="69" t="s">
        <v>179</v>
      </c>
      <c r="C157" s="50"/>
      <c r="D157" s="40"/>
      <c r="E157" s="82"/>
      <c r="F157" s="82">
        <f>G157+H157</f>
        <v>103020</v>
      </c>
      <c r="G157" s="84">
        <f>SUM(G158:G165)</f>
        <v>81420</v>
      </c>
      <c r="H157" s="13">
        <f>H165</f>
        <v>21600</v>
      </c>
    </row>
    <row r="158" spans="1:8" ht="16.5">
      <c r="A158" s="97"/>
      <c r="B158" s="60" t="s">
        <v>180</v>
      </c>
      <c r="C158" s="26" t="s">
        <v>181</v>
      </c>
      <c r="D158" s="61">
        <v>4</v>
      </c>
      <c r="E158" s="80">
        <v>10000</v>
      </c>
      <c r="F158" s="62">
        <f>E158*D158</f>
        <v>40000</v>
      </c>
      <c r="G158" s="86">
        <f t="shared" si="5"/>
        <v>40000</v>
      </c>
      <c r="H158" s="11"/>
    </row>
    <row r="159" spans="1:8" ht="16.5">
      <c r="A159" s="59"/>
      <c r="B159" s="60" t="s">
        <v>182</v>
      </c>
      <c r="C159" s="26" t="s">
        <v>183</v>
      </c>
      <c r="D159" s="61">
        <v>120</v>
      </c>
      <c r="E159" s="80">
        <v>40</v>
      </c>
      <c r="F159" s="62">
        <v>4800</v>
      </c>
      <c r="G159" s="86">
        <f t="shared" si="5"/>
        <v>4800</v>
      </c>
      <c r="H159" s="11"/>
    </row>
    <row r="160" spans="1:8" ht="16.5">
      <c r="A160" s="59"/>
      <c r="B160" s="60" t="s">
        <v>184</v>
      </c>
      <c r="C160" s="26" t="s">
        <v>183</v>
      </c>
      <c r="D160" s="61">
        <v>120</v>
      </c>
      <c r="E160" s="80">
        <v>10</v>
      </c>
      <c r="F160" s="62">
        <v>1200</v>
      </c>
      <c r="G160" s="86">
        <f t="shared" si="5"/>
        <v>1200</v>
      </c>
      <c r="H160" s="11"/>
    </row>
    <row r="161" spans="1:8" ht="16.5">
      <c r="A161" s="59"/>
      <c r="B161" s="60" t="s">
        <v>185</v>
      </c>
      <c r="C161" s="26" t="s">
        <v>165</v>
      </c>
      <c r="D161" s="61">
        <v>264</v>
      </c>
      <c r="E161" s="80">
        <v>30</v>
      </c>
      <c r="F161" s="62">
        <v>7920</v>
      </c>
      <c r="G161" s="86">
        <f t="shared" si="5"/>
        <v>7920</v>
      </c>
      <c r="H161" s="11"/>
    </row>
    <row r="162" spans="1:8" ht="30.75">
      <c r="A162" s="59"/>
      <c r="B162" s="60" t="s">
        <v>186</v>
      </c>
      <c r="C162" s="26" t="s">
        <v>165</v>
      </c>
      <c r="D162" s="61">
        <v>180</v>
      </c>
      <c r="E162" s="80">
        <v>25</v>
      </c>
      <c r="F162" s="62">
        <v>4500</v>
      </c>
      <c r="G162" s="86">
        <f t="shared" si="5"/>
        <v>4500</v>
      </c>
      <c r="H162" s="11"/>
    </row>
    <row r="163" spans="1:8" ht="16.5">
      <c r="A163" s="59"/>
      <c r="B163" s="60" t="s">
        <v>187</v>
      </c>
      <c r="C163" s="26" t="s">
        <v>165</v>
      </c>
      <c r="D163" s="61">
        <v>120</v>
      </c>
      <c r="E163" s="80">
        <v>25</v>
      </c>
      <c r="F163" s="62">
        <v>3000</v>
      </c>
      <c r="G163" s="86">
        <f t="shared" si="5"/>
        <v>3000</v>
      </c>
      <c r="H163" s="11"/>
    </row>
    <row r="164" spans="1:8" ht="16.5">
      <c r="A164" s="31"/>
      <c r="B164" s="98" t="s">
        <v>166</v>
      </c>
      <c r="C164" s="47" t="s">
        <v>181</v>
      </c>
      <c r="D164" s="47">
        <v>4</v>
      </c>
      <c r="E164" s="86">
        <v>5000</v>
      </c>
      <c r="F164" s="86">
        <v>20000</v>
      </c>
      <c r="G164" s="86">
        <f t="shared" si="5"/>
        <v>20000</v>
      </c>
      <c r="H164" s="98"/>
    </row>
    <row r="165" spans="1:8" ht="30.75">
      <c r="A165" s="59"/>
      <c r="B165" s="60" t="s">
        <v>188</v>
      </c>
      <c r="C165" s="26" t="s">
        <v>14</v>
      </c>
      <c r="D165" s="61">
        <v>120</v>
      </c>
      <c r="E165" s="80">
        <v>180</v>
      </c>
      <c r="F165" s="62"/>
      <c r="G165" s="99"/>
      <c r="H165" s="86">
        <v>21600</v>
      </c>
    </row>
    <row r="166" spans="1:8" ht="16.5">
      <c r="A166" s="5" t="s">
        <v>189</v>
      </c>
      <c r="B166" s="15" t="s">
        <v>190</v>
      </c>
      <c r="C166" s="20"/>
      <c r="D166" s="100"/>
      <c r="E166" s="99"/>
      <c r="F166" s="23">
        <v>56580</v>
      </c>
      <c r="G166" s="13">
        <v>56580</v>
      </c>
      <c r="H166" s="11"/>
    </row>
    <row r="167" spans="1:8" ht="15.75">
      <c r="A167" s="101">
        <v>1</v>
      </c>
      <c r="B167" s="15" t="s">
        <v>191</v>
      </c>
      <c r="C167" s="5"/>
      <c r="D167" s="5"/>
      <c r="E167" s="4"/>
      <c r="F167" s="13">
        <v>6000</v>
      </c>
      <c r="G167" s="13">
        <v>6000</v>
      </c>
      <c r="H167" s="38"/>
    </row>
    <row r="168" spans="1:8" ht="30.75">
      <c r="A168" s="101"/>
      <c r="B168" s="14" t="s">
        <v>192</v>
      </c>
      <c r="C168" s="1" t="s">
        <v>59</v>
      </c>
      <c r="D168" s="1">
        <v>3</v>
      </c>
      <c r="E168" s="102">
        <v>2000</v>
      </c>
      <c r="F168" s="11">
        <v>6000</v>
      </c>
      <c r="G168" s="11">
        <v>6000</v>
      </c>
      <c r="H168" s="38"/>
    </row>
    <row r="169" spans="1:8" ht="15">
      <c r="A169" s="5">
        <v>2</v>
      </c>
      <c r="B169" s="15" t="s">
        <v>193</v>
      </c>
      <c r="C169" s="18"/>
      <c r="D169" s="1"/>
      <c r="E169" s="10"/>
      <c r="F169" s="13">
        <f>SUM(F170:F176)</f>
        <v>5580</v>
      </c>
      <c r="G169" s="13">
        <f>SUM(G170:G176)</f>
        <v>5580</v>
      </c>
      <c r="H169" s="38"/>
    </row>
    <row r="170" spans="1:8" ht="15">
      <c r="A170" s="1"/>
      <c r="B170" s="14" t="s">
        <v>194</v>
      </c>
      <c r="C170" s="26" t="s">
        <v>52</v>
      </c>
      <c r="D170" s="26">
        <v>1</v>
      </c>
      <c r="E170" s="42">
        <v>600</v>
      </c>
      <c r="F170" s="11">
        <v>600</v>
      </c>
      <c r="G170" s="11">
        <v>600</v>
      </c>
      <c r="H170" s="38"/>
    </row>
    <row r="171" spans="1:8" ht="15">
      <c r="A171" s="1"/>
      <c r="B171" s="14" t="s">
        <v>195</v>
      </c>
      <c r="C171" s="26" t="s">
        <v>52</v>
      </c>
      <c r="D171" s="26">
        <v>1</v>
      </c>
      <c r="E171" s="42">
        <v>400</v>
      </c>
      <c r="F171" s="11">
        <v>400</v>
      </c>
      <c r="G171" s="11">
        <v>400</v>
      </c>
      <c r="H171" s="38"/>
    </row>
    <row r="172" spans="1:8" ht="30.75">
      <c r="A172" s="1"/>
      <c r="B172" s="14" t="s">
        <v>196</v>
      </c>
      <c r="C172" s="26" t="s">
        <v>52</v>
      </c>
      <c r="D172" s="26">
        <v>1</v>
      </c>
      <c r="E172" s="42">
        <v>120</v>
      </c>
      <c r="F172" s="11">
        <v>120</v>
      </c>
      <c r="G172" s="11">
        <v>120</v>
      </c>
      <c r="H172" s="38"/>
    </row>
    <row r="173" spans="1:8" ht="30.75">
      <c r="A173" s="1"/>
      <c r="B173" s="14" t="s">
        <v>197</v>
      </c>
      <c r="C173" s="26" t="s">
        <v>52</v>
      </c>
      <c r="D173" s="26">
        <v>2</v>
      </c>
      <c r="E173" s="42">
        <v>280</v>
      </c>
      <c r="F173" s="11">
        <v>560</v>
      </c>
      <c r="G173" s="11">
        <v>560</v>
      </c>
      <c r="H173" s="38"/>
    </row>
    <row r="174" spans="1:8" ht="30.75">
      <c r="A174" s="1"/>
      <c r="B174" s="14" t="s">
        <v>198</v>
      </c>
      <c r="C174" s="26" t="s">
        <v>52</v>
      </c>
      <c r="D174" s="26">
        <v>5</v>
      </c>
      <c r="E174" s="42">
        <v>200</v>
      </c>
      <c r="F174" s="11">
        <v>1000</v>
      </c>
      <c r="G174" s="11">
        <v>1000</v>
      </c>
      <c r="H174" s="38"/>
    </row>
    <row r="175" spans="1:8" ht="15">
      <c r="A175" s="1"/>
      <c r="B175" s="14" t="s">
        <v>199</v>
      </c>
      <c r="C175" s="26" t="s">
        <v>52</v>
      </c>
      <c r="D175" s="26">
        <v>15</v>
      </c>
      <c r="E175" s="42">
        <v>160</v>
      </c>
      <c r="F175" s="11">
        <v>2400</v>
      </c>
      <c r="G175" s="11">
        <v>2400</v>
      </c>
      <c r="H175" s="38"/>
    </row>
    <row r="176" spans="1:8" ht="30.75">
      <c r="A176" s="1"/>
      <c r="B176" s="14" t="s">
        <v>200</v>
      </c>
      <c r="C176" s="26" t="s">
        <v>91</v>
      </c>
      <c r="D176" s="26">
        <v>25</v>
      </c>
      <c r="E176" s="42">
        <v>20</v>
      </c>
      <c r="F176" s="11">
        <v>500</v>
      </c>
      <c r="G176" s="11">
        <v>500</v>
      </c>
      <c r="H176" s="38"/>
    </row>
    <row r="177" spans="1:8" ht="15">
      <c r="A177" s="5">
        <v>3</v>
      </c>
      <c r="B177" s="25" t="s">
        <v>201</v>
      </c>
      <c r="C177" s="38"/>
      <c r="D177" s="59"/>
      <c r="E177" s="38"/>
      <c r="F177" s="13">
        <v>5000</v>
      </c>
      <c r="G177" s="13">
        <v>5000</v>
      </c>
      <c r="H177" s="38"/>
    </row>
    <row r="178" spans="1:8" ht="15">
      <c r="A178" s="5">
        <v>4</v>
      </c>
      <c r="B178" s="8" t="s">
        <v>202</v>
      </c>
      <c r="C178" s="103"/>
      <c r="D178" s="5"/>
      <c r="E178" s="3"/>
      <c r="F178" s="13">
        <v>40000</v>
      </c>
      <c r="G178" s="13">
        <v>40000</v>
      </c>
      <c r="H178" s="38"/>
    </row>
    <row r="179" spans="1:8" ht="15">
      <c r="A179" s="7" t="s">
        <v>1</v>
      </c>
      <c r="B179" s="186" t="s">
        <v>203</v>
      </c>
      <c r="C179" s="186"/>
      <c r="D179" s="186"/>
      <c r="E179" s="186"/>
      <c r="F179" s="104">
        <f>SUM(F166,F145,F140,F98,F7)</f>
        <v>1221050</v>
      </c>
      <c r="G179" s="105">
        <f>SUM(G178,G177,G169,G167,G157,G153,G146,G140,G128,G123,G108,G99,G95,G85,G82,G73,G70,G66,G57,G51,G46,G41,G36,G32,G28,G24,G20,G11,G8)</f>
        <v>999850</v>
      </c>
      <c r="H179" s="106">
        <f>SUM(H157,H128,H56)</f>
        <v>221200</v>
      </c>
    </row>
  </sheetData>
  <sheetProtection/>
  <mergeCells count="8">
    <mergeCell ref="B179:E179"/>
    <mergeCell ref="C4:H4"/>
    <mergeCell ref="A5:A6"/>
    <mergeCell ref="B5:B6"/>
    <mergeCell ref="C5:C6"/>
    <mergeCell ref="D5:D6"/>
    <mergeCell ref="E5:E6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Ha-KTNV</dc:creator>
  <cp:keywords/>
  <dc:description/>
  <cp:lastModifiedBy>User</cp:lastModifiedBy>
  <cp:lastPrinted>2021-05-11T05:09:21Z</cp:lastPrinted>
  <dcterms:created xsi:type="dcterms:W3CDTF">2019-03-18T04:14:38Z</dcterms:created>
  <dcterms:modified xsi:type="dcterms:W3CDTF">2021-11-28T09:37:46Z</dcterms:modified>
  <cp:category/>
  <cp:version/>
  <cp:contentType/>
  <cp:contentStatus/>
</cp:coreProperties>
</file>